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985" windowHeight="10245" activeTab="2"/>
  </bookViews>
  <sheets>
    <sheet name="Testo_esercizio" sheetId="1" r:id="rId1"/>
    <sheet name="eff+teorici" sheetId="2" r:id="rId2"/>
    <sheet name="Dati" sheetId="3" r:id="rId3"/>
  </sheets>
  <definedNames>
    <definedName name="intercetta">'Dati'!$F$142</definedName>
    <definedName name="pendenza">'Dati'!$F$144</definedName>
    <definedName name="solver_adj" localSheetId="2" hidden="1">'Dati'!$F$142,'Dati'!$F$144</definedName>
    <definedName name="solver_cvg" localSheetId="2" hidden="1">0.000001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2</definedName>
    <definedName name="solver_opt" localSheetId="2" hidden="1">'Dati'!$G$126</definedName>
    <definedName name="solver_pre" localSheetId="2" hidden="1">0.000001</definedName>
    <definedName name="solver_scl" localSheetId="2" hidden="1">2</definedName>
    <definedName name="solver_sho" localSheetId="2" hidden="1">1</definedName>
    <definedName name="solver_tim" localSheetId="2" hidden="1">100</definedName>
    <definedName name="solver_tol" localSheetId="2" hidden="1">0.00000001</definedName>
    <definedName name="solver_typ" localSheetId="2" hidden="1">2</definedName>
    <definedName name="solver_val" localSheetId="2" hidden="1">0</definedName>
    <definedName name="X">'Dati'!$C$4:$C$123</definedName>
    <definedName name="y">'Dati'!$D$4:$D$123</definedName>
  </definedNames>
  <calcPr fullCalcOnLoad="1"/>
</workbook>
</file>

<file path=xl/sharedStrings.xml><?xml version="1.0" encoding="utf-8"?>
<sst xmlns="http://schemas.openxmlformats.org/spreadsheetml/2006/main" count="36" uniqueCount="33">
  <si>
    <t>Valori teorici</t>
  </si>
  <si>
    <r>
      <t>Residui e</t>
    </r>
    <r>
      <rPr>
        <b/>
        <i/>
        <vertAlign val="subscript"/>
        <sz val="20"/>
        <rFont val="Arial"/>
        <family val="2"/>
      </rPr>
      <t>i</t>
    </r>
  </si>
  <si>
    <t>Residui al quadrato</t>
  </si>
  <si>
    <t>Intercetta</t>
  </si>
  <si>
    <t>pendenza</t>
  </si>
  <si>
    <t>Residui al quadrato ordinati</t>
  </si>
  <si>
    <t>Criterio LMS (min. mediana dei quadrati dei residui)</t>
  </si>
  <si>
    <t>Criterio OLS (min. somma dei quadrati dei residui)</t>
  </si>
  <si>
    <t>Criterio MAD (min. somma dei valori assoluti dei residui)</t>
  </si>
  <si>
    <t>Criterio LTS (min. la somma del 50% dei residui più piccoli)</t>
  </si>
  <si>
    <t>Residui in valore assoluto</t>
  </si>
  <si>
    <t>Retta dei valori teorici</t>
  </si>
  <si>
    <t>Intercetta con al funzione di Excel intercetta</t>
  </si>
  <si>
    <t>Intercetta con la funzione di Excel pendenza</t>
  </si>
  <si>
    <t>Intercetta (LMS)</t>
  </si>
  <si>
    <t>Pendenza (LMS)</t>
  </si>
  <si>
    <t>Intercetta (OLS)</t>
  </si>
  <si>
    <t>Pendenza (OLS)</t>
  </si>
  <si>
    <t>Intercetta (LTS)</t>
  </si>
  <si>
    <t>Pendenza (LTS)</t>
  </si>
  <si>
    <t>Valore della funzione minimizzata</t>
  </si>
  <si>
    <t>X</t>
  </si>
  <si>
    <t>y</t>
  </si>
  <si>
    <t>zona D4:D123 del foglio "Dati"</t>
  </si>
  <si>
    <t>zona C4:C123 del foglio "Dati"</t>
  </si>
  <si>
    <t xml:space="preserve">y= </t>
  </si>
  <si>
    <t>X=</t>
  </si>
  <si>
    <t>MOL (margine operativo lordo)</t>
  </si>
  <si>
    <t>Profitti (perdite) in milioni di Euro realizzati da un gruppo di aziende tessili</t>
  </si>
  <si>
    <r>
      <t>x</t>
    </r>
    <r>
      <rPr>
        <b/>
        <i/>
        <sz val="13"/>
        <rFont val="Arial"/>
        <family val="0"/>
      </rPr>
      <t>i (MOL)</t>
    </r>
  </si>
  <si>
    <r>
      <t>y</t>
    </r>
    <r>
      <rPr>
        <b/>
        <i/>
        <sz val="13"/>
        <rFont val="Arial"/>
        <family val="0"/>
      </rPr>
      <t>i (PROFITTI)</t>
    </r>
  </si>
  <si>
    <t>Intercetta (MAD)</t>
  </si>
  <si>
    <t>Pendenza (MAD)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</si>
</sst>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i/>
      <sz val="20"/>
      <name val="Arial"/>
      <family val="0"/>
    </font>
    <font>
      <b/>
      <i/>
      <sz val="13"/>
      <name val="Arial"/>
      <family val="0"/>
    </font>
    <font>
      <b/>
      <i/>
      <vertAlign val="subscript"/>
      <sz val="20"/>
      <name val="Arial"/>
      <family val="2"/>
    </font>
    <font>
      <sz val="8"/>
      <name val="Arial"/>
      <family val="0"/>
    </font>
    <font>
      <sz val="5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sz val="2.5"/>
      <name val="Arial"/>
      <family val="0"/>
    </font>
    <font>
      <sz val="3.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Dati!$C$4:$C$123</c:f>
              <c:numCache>
                <c:ptCount val="120"/>
                <c:pt idx="0">
                  <c:v>-1.0044571</c:v>
                </c:pt>
                <c:pt idx="1">
                  <c:v>-1.7392624</c:v>
                </c:pt>
                <c:pt idx="2">
                  <c:v>1.1732556</c:v>
                </c:pt>
                <c:pt idx="3">
                  <c:v>-0.67949912</c:v>
                </c:pt>
                <c:pt idx="4">
                  <c:v>-1.1844236</c:v>
                </c:pt>
                <c:pt idx="5">
                  <c:v>0.073694736</c:v>
                </c:pt>
                <c:pt idx="6">
                  <c:v>0.27709019</c:v>
                </c:pt>
                <c:pt idx="7">
                  <c:v>0.97869898</c:v>
                </c:pt>
                <c:pt idx="8">
                  <c:v>0.33230016</c:v>
                </c:pt>
                <c:pt idx="9">
                  <c:v>1.2859817</c:v>
                </c:pt>
                <c:pt idx="10">
                  <c:v>-0.35686623</c:v>
                </c:pt>
                <c:pt idx="11">
                  <c:v>1.6824734</c:v>
                </c:pt>
                <c:pt idx="12">
                  <c:v>-0.66116364</c:v>
                </c:pt>
                <c:pt idx="13">
                  <c:v>-0.95748856</c:v>
                </c:pt>
                <c:pt idx="14">
                  <c:v>-0.20464003</c:v>
                </c:pt>
                <c:pt idx="15">
                  <c:v>-0.24550386</c:v>
                </c:pt>
                <c:pt idx="16">
                  <c:v>-2.0299173</c:v>
                </c:pt>
                <c:pt idx="17">
                  <c:v>2.351855</c:v>
                </c:pt>
                <c:pt idx="18">
                  <c:v>1.4375605</c:v>
                </c:pt>
                <c:pt idx="19">
                  <c:v>0.64008129</c:v>
                </c:pt>
                <c:pt idx="20">
                  <c:v>0.42121962</c:v>
                </c:pt>
                <c:pt idx="21">
                  <c:v>0.64033582</c:v>
                </c:pt>
                <c:pt idx="22">
                  <c:v>-1.4547526</c:v>
                </c:pt>
                <c:pt idx="23">
                  <c:v>1.6131771</c:v>
                </c:pt>
                <c:pt idx="24">
                  <c:v>0.63082979</c:v>
                </c:pt>
                <c:pt idx="25">
                  <c:v>-1.0984806</c:v>
                </c:pt>
                <c:pt idx="26">
                  <c:v>0.390774</c:v>
                </c:pt>
                <c:pt idx="27">
                  <c:v>0.55094922</c:v>
                </c:pt>
                <c:pt idx="28">
                  <c:v>1.2518652</c:v>
                </c:pt>
                <c:pt idx="29">
                  <c:v>-1.1194104</c:v>
                </c:pt>
                <c:pt idx="30">
                  <c:v>-0.55017115</c:v>
                </c:pt>
                <c:pt idx="31">
                  <c:v>0.31680025</c:v>
                </c:pt>
                <c:pt idx="32">
                  <c:v>0.81413621</c:v>
                </c:pt>
                <c:pt idx="33">
                  <c:v>-1.0867798</c:v>
                </c:pt>
                <c:pt idx="34">
                  <c:v>-1.3292932</c:v>
                </c:pt>
                <c:pt idx="35">
                  <c:v>0.50520732</c:v>
                </c:pt>
                <c:pt idx="36">
                  <c:v>-0.5110316</c:v>
                </c:pt>
                <c:pt idx="37">
                  <c:v>-0.9684452</c:v>
                </c:pt>
                <c:pt idx="38">
                  <c:v>-1.5459889</c:v>
                </c:pt>
                <c:pt idx="39">
                  <c:v>-0.17088429</c:v>
                </c:pt>
                <c:pt idx="40">
                  <c:v>0.48330781</c:v>
                </c:pt>
                <c:pt idx="41">
                  <c:v>-1.2706161</c:v>
                </c:pt>
                <c:pt idx="42">
                  <c:v>-0.99181887</c:v>
                </c:pt>
                <c:pt idx="43">
                  <c:v>-0.94754925</c:v>
                </c:pt>
                <c:pt idx="44">
                  <c:v>0.15353213</c:v>
                </c:pt>
                <c:pt idx="45">
                  <c:v>-0.58864772</c:v>
                </c:pt>
                <c:pt idx="46">
                  <c:v>0.43893847</c:v>
                </c:pt>
                <c:pt idx="47">
                  <c:v>1.5180331</c:v>
                </c:pt>
                <c:pt idx="48">
                  <c:v>-0.5878457</c:v>
                </c:pt>
                <c:pt idx="49">
                  <c:v>0.51968242</c:v>
                </c:pt>
                <c:pt idx="50">
                  <c:v>0.98495636</c:v>
                </c:pt>
                <c:pt idx="51">
                  <c:v>-1.0061149</c:v>
                </c:pt>
                <c:pt idx="52">
                  <c:v>-0.44615165</c:v>
                </c:pt>
                <c:pt idx="53">
                  <c:v>-0.87600649</c:v>
                </c:pt>
                <c:pt idx="54">
                  <c:v>-1.0484771</c:v>
                </c:pt>
                <c:pt idx="55">
                  <c:v>-0.42267095</c:v>
                </c:pt>
                <c:pt idx="56">
                  <c:v>0.63716763</c:v>
                </c:pt>
                <c:pt idx="57">
                  <c:v>1.3389046</c:v>
                </c:pt>
                <c:pt idx="58">
                  <c:v>1.1383168</c:v>
                </c:pt>
                <c:pt idx="59">
                  <c:v>0.88465759</c:v>
                </c:pt>
                <c:pt idx="60">
                  <c:v>0.3935018</c:v>
                </c:pt>
                <c:pt idx="61">
                  <c:v>0.32703014</c:v>
                </c:pt>
                <c:pt idx="62">
                  <c:v>-0.7991966</c:v>
                </c:pt>
                <c:pt idx="63">
                  <c:v>0.78977868</c:v>
                </c:pt>
                <c:pt idx="64">
                  <c:v>-0.076291061</c:v>
                </c:pt>
                <c:pt idx="65">
                  <c:v>-0.69061992</c:v>
                </c:pt>
                <c:pt idx="66">
                  <c:v>0.47969251</c:v>
                </c:pt>
                <c:pt idx="67">
                  <c:v>1.0446769</c:v>
                </c:pt>
                <c:pt idx="68">
                  <c:v>0.90060211</c:v>
                </c:pt>
                <c:pt idx="69">
                  <c:v>1.1477312</c:v>
                </c:pt>
                <c:pt idx="70">
                  <c:v>0.82515907</c:v>
                </c:pt>
                <c:pt idx="71">
                  <c:v>-1.1372276</c:v>
                </c:pt>
                <c:pt idx="72">
                  <c:v>0.49973115</c:v>
                </c:pt>
                <c:pt idx="73">
                  <c:v>1.8943556</c:v>
                </c:pt>
                <c:pt idx="74">
                  <c:v>1.7863703</c:v>
                </c:pt>
                <c:pt idx="75">
                  <c:v>-0.0075510922</c:v>
                </c:pt>
                <c:pt idx="76">
                  <c:v>-0.9155384</c:v>
                </c:pt>
                <c:pt idx="77">
                  <c:v>0.63323732</c:v>
                </c:pt>
                <c:pt idx="78">
                  <c:v>0.46972145</c:v>
                </c:pt>
                <c:pt idx="79">
                  <c:v>1.332368</c:v>
                </c:pt>
                <c:pt idx="80">
                  <c:v>1.5766283</c:v>
                </c:pt>
                <c:pt idx="81">
                  <c:v>1.1214448</c:v>
                </c:pt>
                <c:pt idx="82">
                  <c:v>-1.8560246</c:v>
                </c:pt>
                <c:pt idx="83">
                  <c:v>-1.60304</c:v>
                </c:pt>
                <c:pt idx="84">
                  <c:v>-1.9880636</c:v>
                </c:pt>
                <c:pt idx="85">
                  <c:v>-1.6859037</c:v>
                </c:pt>
                <c:pt idx="86">
                  <c:v>-0.41810928</c:v>
                </c:pt>
                <c:pt idx="87">
                  <c:v>1.1796475</c:v>
                </c:pt>
                <c:pt idx="88">
                  <c:v>0.58626056</c:v>
                </c:pt>
                <c:pt idx="89">
                  <c:v>-0.64600321</c:v>
                </c:pt>
                <c:pt idx="90">
                  <c:v>1.2186807</c:v>
                </c:pt>
                <c:pt idx="91">
                  <c:v>1.7119615</c:v>
                </c:pt>
                <c:pt idx="92">
                  <c:v>-1.312535</c:v>
                </c:pt>
                <c:pt idx="93">
                  <c:v>0.038661842</c:v>
                </c:pt>
                <c:pt idx="94">
                  <c:v>0.092431402</c:v>
                </c:pt>
                <c:pt idx="95">
                  <c:v>-0.20825181</c:v>
                </c:pt>
                <c:pt idx="96">
                  <c:v>1.1589912</c:v>
                </c:pt>
                <c:pt idx="97">
                  <c:v>0.77752012</c:v>
                </c:pt>
                <c:pt idx="98">
                  <c:v>-0.14513191</c:v>
                </c:pt>
                <c:pt idx="99">
                  <c:v>-0.81249015</c:v>
                </c:pt>
                <c:pt idx="100">
                  <c:v>4.1606997</c:v>
                </c:pt>
                <c:pt idx="101">
                  <c:v>4.9402618</c:v>
                </c:pt>
                <c:pt idx="102">
                  <c:v>4.4386907</c:v>
                </c:pt>
                <c:pt idx="103">
                  <c:v>4.9391526</c:v>
                </c:pt>
                <c:pt idx="104">
                  <c:v>4.2327156</c:v>
                </c:pt>
                <c:pt idx="105">
                  <c:v>4.1522263</c:v>
                </c:pt>
                <c:pt idx="106">
                  <c:v>4.7226908</c:v>
                </c:pt>
                <c:pt idx="107">
                  <c:v>4.1429919</c:v>
                </c:pt>
                <c:pt idx="108">
                  <c:v>4.7555196</c:v>
                </c:pt>
                <c:pt idx="109">
                  <c:v>4.518222</c:v>
                </c:pt>
                <c:pt idx="110">
                  <c:v>4.6447078</c:v>
                </c:pt>
                <c:pt idx="111">
                  <c:v>4.5172951</c:v>
                </c:pt>
                <c:pt idx="112">
                  <c:v>4.8581785</c:v>
                </c:pt>
                <c:pt idx="113">
                  <c:v>4.7965602</c:v>
                </c:pt>
                <c:pt idx="114">
                  <c:v>4.6710678</c:v>
                </c:pt>
                <c:pt idx="115">
                  <c:v>4.3443931</c:v>
                </c:pt>
                <c:pt idx="116">
                  <c:v>4.1346981</c:v>
                </c:pt>
                <c:pt idx="117">
                  <c:v>4.5299956</c:v>
                </c:pt>
                <c:pt idx="118">
                  <c:v>4.0889013</c:v>
                </c:pt>
                <c:pt idx="119">
                  <c:v>4.6766857</c:v>
                </c:pt>
              </c:numCache>
            </c:numRef>
          </c:xVal>
          <c:yVal>
            <c:numRef>
              <c:f>Dati!$D$4:$D$123</c:f>
              <c:numCache>
                <c:ptCount val="120"/>
                <c:pt idx="0">
                  <c:v>2.564706</c:v>
                </c:pt>
                <c:pt idx="1">
                  <c:v>0.60773978</c:v>
                </c:pt>
                <c:pt idx="2">
                  <c:v>9.4475459</c:v>
                </c:pt>
                <c:pt idx="3">
                  <c:v>4.8600705</c:v>
                </c:pt>
                <c:pt idx="4">
                  <c:v>1.5736546</c:v>
                </c:pt>
                <c:pt idx="5">
                  <c:v>6.0241198</c:v>
                </c:pt>
                <c:pt idx="6">
                  <c:v>7.1108777</c:v>
                </c:pt>
                <c:pt idx="7">
                  <c:v>8.5278866</c:v>
                </c:pt>
                <c:pt idx="8">
                  <c:v>7.1188166</c:v>
                </c:pt>
                <c:pt idx="9">
                  <c:v>10.718545</c:v>
                </c:pt>
                <c:pt idx="10">
                  <c:v>4.751932</c:v>
                </c:pt>
                <c:pt idx="11">
                  <c:v>11.373114</c:v>
                </c:pt>
                <c:pt idx="12">
                  <c:v>3.7163468</c:v>
                </c:pt>
                <c:pt idx="13">
                  <c:v>3.9906656</c:v>
                </c:pt>
                <c:pt idx="14">
                  <c:v>5.4382011</c:v>
                </c:pt>
                <c:pt idx="15">
                  <c:v>4.7034161</c:v>
                </c:pt>
                <c:pt idx="16">
                  <c:v>-0.02482223</c:v>
                </c:pt>
                <c:pt idx="17">
                  <c:v>12.400946</c:v>
                </c:pt>
                <c:pt idx="18">
                  <c:v>9.7931187</c:v>
                </c:pt>
                <c:pt idx="19">
                  <c:v>7.4204347</c:v>
                </c:pt>
                <c:pt idx="20">
                  <c:v>6.7761009</c:v>
                </c:pt>
                <c:pt idx="21">
                  <c:v>7.9267202</c:v>
                </c:pt>
                <c:pt idx="22">
                  <c:v>1.1283348</c:v>
                </c:pt>
                <c:pt idx="23">
                  <c:v>10.960641</c:v>
                </c:pt>
                <c:pt idx="24">
                  <c:v>7.9560136</c:v>
                </c:pt>
                <c:pt idx="25">
                  <c:v>2.8516988</c:v>
                </c:pt>
                <c:pt idx="26">
                  <c:v>6.690097</c:v>
                </c:pt>
                <c:pt idx="27">
                  <c:v>8.5298515</c:v>
                </c:pt>
                <c:pt idx="28">
                  <c:v>8.9982855</c:v>
                </c:pt>
                <c:pt idx="29">
                  <c:v>3.6136566</c:v>
                </c:pt>
                <c:pt idx="30">
                  <c:v>4.6454581</c:v>
                </c:pt>
                <c:pt idx="31">
                  <c:v>7.4071963</c:v>
                </c:pt>
                <c:pt idx="32">
                  <c:v>8.47152</c:v>
                </c:pt>
                <c:pt idx="33">
                  <c:v>1.8753685</c:v>
                </c:pt>
                <c:pt idx="34">
                  <c:v>2.5337649</c:v>
                </c:pt>
                <c:pt idx="35">
                  <c:v>8.2349269</c:v>
                </c:pt>
                <c:pt idx="36">
                  <c:v>3.9798966</c:v>
                </c:pt>
                <c:pt idx="37">
                  <c:v>3.5628834</c:v>
                </c:pt>
                <c:pt idx="38">
                  <c:v>2.0076448</c:v>
                </c:pt>
                <c:pt idx="39">
                  <c:v>6.2925371</c:v>
                </c:pt>
                <c:pt idx="40">
                  <c:v>6.7381869</c:v>
                </c:pt>
                <c:pt idx="41">
                  <c:v>1.4536607</c:v>
                </c:pt>
                <c:pt idx="42">
                  <c:v>3.1409216</c:v>
                </c:pt>
                <c:pt idx="43">
                  <c:v>4.1191273</c:v>
                </c:pt>
                <c:pt idx="44">
                  <c:v>5.5734668</c:v>
                </c:pt>
                <c:pt idx="45">
                  <c:v>3.29531</c:v>
                </c:pt>
                <c:pt idx="46">
                  <c:v>8.1589907</c:v>
                </c:pt>
                <c:pt idx="47">
                  <c:v>10.79112</c:v>
                </c:pt>
                <c:pt idx="48">
                  <c:v>4.1043332</c:v>
                </c:pt>
                <c:pt idx="49">
                  <c:v>6.8416436</c:v>
                </c:pt>
                <c:pt idx="50">
                  <c:v>9.1098155</c:v>
                </c:pt>
                <c:pt idx="51">
                  <c:v>3.6805404</c:v>
                </c:pt>
                <c:pt idx="52">
                  <c:v>5.0081666</c:v>
                </c:pt>
                <c:pt idx="53">
                  <c:v>4.069035</c:v>
                </c:pt>
                <c:pt idx="54">
                  <c:v>1.9121105</c:v>
                </c:pt>
                <c:pt idx="55">
                  <c:v>4.0683098</c:v>
                </c:pt>
                <c:pt idx="56">
                  <c:v>8.8167981</c:v>
                </c:pt>
                <c:pt idx="57">
                  <c:v>9.0733921</c:v>
                </c:pt>
                <c:pt idx="58">
                  <c:v>9.4503134</c:v>
                </c:pt>
                <c:pt idx="59">
                  <c:v>7.9521504</c:v>
                </c:pt>
                <c:pt idx="60">
                  <c:v>6.6864716</c:v>
                </c:pt>
                <c:pt idx="61">
                  <c:v>7.8268252</c:v>
                </c:pt>
                <c:pt idx="62">
                  <c:v>2.8161223</c:v>
                </c:pt>
                <c:pt idx="63">
                  <c:v>8.9955517</c:v>
                </c:pt>
                <c:pt idx="64">
                  <c:v>5.9546585</c:v>
                </c:pt>
                <c:pt idx="65">
                  <c:v>3.466293</c:v>
                </c:pt>
                <c:pt idx="66">
                  <c:v>7.5811701</c:v>
                </c:pt>
                <c:pt idx="67">
                  <c:v>8.2725776</c:v>
                </c:pt>
                <c:pt idx="68">
                  <c:v>9.169515</c:v>
                </c:pt>
                <c:pt idx="69">
                  <c:v>8.7141787</c:v>
                </c:pt>
                <c:pt idx="70">
                  <c:v>9.4621924</c:v>
                </c:pt>
                <c:pt idx="71">
                  <c:v>3.2080065</c:v>
                </c:pt>
                <c:pt idx="72">
                  <c:v>8.2905525</c:v>
                </c:pt>
                <c:pt idx="73">
                  <c:v>11.023204</c:v>
                </c:pt>
                <c:pt idx="74">
                  <c:v>10.771566</c:v>
                </c:pt>
                <c:pt idx="75">
                  <c:v>5.9508689</c:v>
                </c:pt>
                <c:pt idx="76">
                  <c:v>2.6697774</c:v>
                </c:pt>
                <c:pt idx="77">
                  <c:v>7.3243187</c:v>
                </c:pt>
                <c:pt idx="78">
                  <c:v>7.3446793</c:v>
                </c:pt>
                <c:pt idx="79">
                  <c:v>9.4924859</c:v>
                </c:pt>
                <c:pt idx="80">
                  <c:v>11.638384</c:v>
                </c:pt>
                <c:pt idx="81">
                  <c:v>9.3098328</c:v>
                </c:pt>
                <c:pt idx="82">
                  <c:v>-0.54003844</c:v>
                </c:pt>
                <c:pt idx="83">
                  <c:v>2.1104264</c:v>
                </c:pt>
                <c:pt idx="84">
                  <c:v>0.72776637</c:v>
                </c:pt>
                <c:pt idx="85">
                  <c:v>1.4083314</c:v>
                </c:pt>
                <c:pt idx="86">
                  <c:v>4.5015881</c:v>
                </c:pt>
                <c:pt idx="87">
                  <c:v>9.937305</c:v>
                </c:pt>
                <c:pt idx="88">
                  <c:v>8.4745541</c:v>
                </c:pt>
                <c:pt idx="89">
                  <c:v>3.6008785</c:v>
                </c:pt>
                <c:pt idx="90">
                  <c:v>9.8871263</c:v>
                </c:pt>
                <c:pt idx="91">
                  <c:v>11.205145</c:v>
                </c:pt>
                <c:pt idx="92">
                  <c:v>1.8247882</c:v>
                </c:pt>
                <c:pt idx="93">
                  <c:v>6.0228936</c:v>
                </c:pt>
                <c:pt idx="94">
                  <c:v>6.936764</c:v>
                </c:pt>
                <c:pt idx="95">
                  <c:v>5.7411568</c:v>
                </c:pt>
                <c:pt idx="96">
                  <c:v>9.9072278</c:v>
                </c:pt>
                <c:pt idx="97">
                  <c:v>7.7963304</c:v>
                </c:pt>
                <c:pt idx="98">
                  <c:v>5.8305343</c:v>
                </c:pt>
                <c:pt idx="99">
                  <c:v>3.29231</c:v>
                </c:pt>
                <c:pt idx="100">
                  <c:v>1.4849046</c:v>
                </c:pt>
                <c:pt idx="101">
                  <c:v>1.0709327</c:v>
                </c:pt>
                <c:pt idx="102">
                  <c:v>1.5525913</c:v>
                </c:pt>
                <c:pt idx="103">
                  <c:v>1.2842127</c:v>
                </c:pt>
                <c:pt idx="104">
                  <c:v>1.4016153</c:v>
                </c:pt>
                <c:pt idx="105">
                  <c:v>1.9083924</c:v>
                </c:pt>
                <c:pt idx="106">
                  <c:v>1.0530724</c:v>
                </c:pt>
                <c:pt idx="107">
                  <c:v>1.599295</c:v>
                </c:pt>
                <c:pt idx="108">
                  <c:v>1.7197226</c:v>
                </c:pt>
                <c:pt idx="109">
                  <c:v>1.4998589</c:v>
                </c:pt>
                <c:pt idx="110">
                  <c:v>1.9506068</c:v>
                </c:pt>
                <c:pt idx="111">
                  <c:v>1.9863708</c:v>
                </c:pt>
                <c:pt idx="112">
                  <c:v>1.092818</c:v>
                </c:pt>
                <c:pt idx="113">
                  <c:v>1.0611368</c:v>
                </c:pt>
                <c:pt idx="114">
                  <c:v>1.9616615</c:v>
                </c:pt>
                <c:pt idx="115">
                  <c:v>1.9151527</c:v>
                </c:pt>
                <c:pt idx="116">
                  <c:v>1.7129792</c:v>
                </c:pt>
                <c:pt idx="117">
                  <c:v>1.0173389</c:v>
                </c:pt>
                <c:pt idx="118">
                  <c:v>1.2405128</c:v>
                </c:pt>
                <c:pt idx="119">
                  <c:v>1.8652293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xVal>
            <c:numRef>
              <c:f>Dati!$F$148:$F$149</c:f>
              <c:numCache>
                <c:ptCount val="2"/>
                <c:pt idx="0">
                  <c:v>-2.17</c:v>
                </c:pt>
                <c:pt idx="1">
                  <c:v>5.496</c:v>
                </c:pt>
              </c:numCache>
            </c:numRef>
          </c:xVal>
          <c:yVal>
            <c:numRef>
              <c:f>Dati!$G$148:$G$149</c:f>
              <c:numCache>
                <c:ptCount val="2"/>
                <c:pt idx="0">
                  <c:v>-1.0314133933585108</c:v>
                </c:pt>
                <c:pt idx="1">
                  <c:v>22.566600797224687</c:v>
                </c:pt>
              </c:numCache>
            </c:numRef>
          </c:yVal>
          <c:smooth val="0"/>
        </c:ser>
        <c:axId val="25342704"/>
        <c:axId val="26757745"/>
      </c:scatterChart>
      <c:val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crossBetween val="midCat"/>
        <c:dispUnits/>
      </c:valAx>
      <c:valAx>
        <c:axId val="26757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42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Dati!$C$4:$C$123</c:f>
              <c:numCache/>
            </c:numRef>
          </c:xVal>
          <c:yVal>
            <c:numRef>
              <c:f>Dati!$D$4:$D$123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xVal>
            <c:numRef>
              <c:f>Dati!$F$148:$F$149</c:f>
              <c:numCache/>
            </c:numRef>
          </c:xVal>
          <c:yVal>
            <c:numRef>
              <c:f>Dati!$G$148:$G$149</c:f>
              <c:numCache/>
            </c:numRef>
          </c:yVal>
          <c:smooth val="0"/>
        </c:ser>
        <c:axId val="39493114"/>
        <c:axId val="19893707"/>
      </c:scatterChart>
      <c:val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crossBetween val="midCat"/>
        <c:dispUnits/>
      </c:valAx>
      <c:valAx>
        <c:axId val="19893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OLS</a:t>
            </a:r>
          </a:p>
        </c:rich>
      </c:tx>
      <c:layout>
        <c:manualLayout>
          <c:xMode val="factor"/>
          <c:yMode val="factor"/>
          <c:x val="0.19775"/>
          <c:y val="0.1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"/>
          <c:w val="0.814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Dati!$C$4:$C$123</c:f>
              <c:numCache/>
            </c:numRef>
          </c:xVal>
          <c:yVal>
            <c:numRef>
              <c:f>Dati!$D$4:$D$123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xVal>
            <c:numRef>
              <c:f>Dati!$I$140:$I$141</c:f>
              <c:numCache/>
            </c:numRef>
          </c:xVal>
          <c:yVal>
            <c:numRef>
              <c:f>Dati!$J$140:$J$141</c:f>
              <c:numCache/>
            </c:numRef>
          </c:yVal>
          <c:smooth val="0"/>
        </c:ser>
        <c:axId val="44825636"/>
        <c:axId val="777541"/>
      </c:scatterChart>
      <c:val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crossBetween val="midCat"/>
        <c:dispUnits/>
      </c:valAx>
      <c:valAx>
        <c:axId val="777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LMS</a:t>
            </a:r>
          </a:p>
        </c:rich>
      </c:tx>
      <c:layout>
        <c:manualLayout>
          <c:xMode val="factor"/>
          <c:yMode val="factor"/>
          <c:x val="0.24475"/>
          <c:y val="0.3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"/>
          <c:w val="0.814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Dati!$C$4:$C$123</c:f>
              <c:numCache/>
            </c:numRef>
          </c:xVal>
          <c:yVal>
            <c:numRef>
              <c:f>Dati!$D$4:$D$123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xVal>
            <c:numRef>
              <c:f>Dati!$M$140:$M$141</c:f>
              <c:numCache/>
            </c:numRef>
          </c:xVal>
          <c:yVal>
            <c:numRef>
              <c:f>Dati!$N$140:$N$141</c:f>
              <c:numCache/>
            </c:numRef>
          </c:yVal>
          <c:smooth val="0"/>
        </c:ser>
        <c:axId val="6997870"/>
        <c:axId val="62980831"/>
      </c:scatterChart>
      <c:val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crossBetween val="midCat"/>
        <c:dispUnits/>
      </c:valAx>
      <c:valAx>
        <c:axId val="62980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MAD</a:t>
            </a:r>
          </a:p>
        </c:rich>
      </c:tx>
      <c:layout>
        <c:manualLayout>
          <c:xMode val="factor"/>
          <c:yMode val="factor"/>
          <c:x val="0.19775"/>
          <c:y val="0.1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"/>
          <c:w val="0.814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Dati!$C$4:$C$123</c:f>
              <c:numCache/>
            </c:numRef>
          </c:xVal>
          <c:yVal>
            <c:numRef>
              <c:f>Dati!$D$4:$D$123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xVal>
            <c:numRef>
              <c:f>Dati!$I$153:$I$154</c:f>
              <c:numCache/>
            </c:numRef>
          </c:xVal>
          <c:yVal>
            <c:numRef>
              <c:f>Dati!$J$153:$J$154</c:f>
              <c:numCache/>
            </c:numRef>
          </c:yVal>
          <c:smooth val="0"/>
        </c:ser>
        <c:axId val="29956568"/>
        <c:axId val="1173657"/>
      </c:scatterChart>
      <c:val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crossBetween val="midCat"/>
        <c:dispUnits/>
      </c:valAx>
      <c:valAx>
        <c:axId val="1173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LTS</a:t>
            </a:r>
          </a:p>
        </c:rich>
      </c:tx>
      <c:layout>
        <c:manualLayout>
          <c:xMode val="factor"/>
          <c:yMode val="factor"/>
          <c:x val="0.24475"/>
          <c:y val="0.3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"/>
          <c:w val="0.814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Dati!$C$4:$C$123</c:f>
              <c:numCache/>
            </c:numRef>
          </c:xVal>
          <c:yVal>
            <c:numRef>
              <c:f>Dati!$D$4:$D$123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FF00FF"/>
                </a:solidFill>
              </a:ln>
            </c:spPr>
            <c:marker>
              <c:symbol val="auto"/>
            </c:marker>
          </c:dPt>
          <c:xVal>
            <c:numRef>
              <c:f>Dati!$M$153:$M$154</c:f>
              <c:numCache/>
            </c:numRef>
          </c:xVal>
          <c:yVal>
            <c:numRef>
              <c:f>Dati!$N$153:$N$154</c:f>
              <c:numCache/>
            </c:numRef>
          </c:yVal>
          <c:smooth val="0"/>
        </c:ser>
        <c:axId val="10562914"/>
        <c:axId val="27957363"/>
      </c:scatterChart>
      <c:val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crossBetween val="midCat"/>
        <c:dispUnits/>
      </c:valAx>
      <c:valAx>
        <c:axId val="27957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104775</xdr:rowOff>
    </xdr:from>
    <xdr:to>
      <xdr:col>14</xdr:col>
      <xdr:colOff>523875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47775" y="1371600"/>
          <a:ext cx="7810500" cy="329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Stimare i parametri della retta di regressione e riportare il valore della funzione nel punto di minimo:
1) utilizzando il criterio di minimizzare la somma dei quadrati dei residui (OLS=ordinary least squares);
2) utilizzando il criterio di minimizzare la somma dei valori assoluti dei residui (MAD=minimum absolute deviation);
3) utilizzando il criterio di minimizzare la mediana dei quadrati dei residui (LMS= least median of squares);
4) utilizzando il criterio di minimizzare la somma del 50% dei residui al quadrato più piccoli (LTS=least trimmed squares).
5) Sono presenti valori anomali in questo data set?
6) Quali sono i metodi che non risentono dei valori anomali?
7) Rappresentare graficamente i valori effettivi ed i valori teorici per le 4 soluzioni proposte (OLS, MAD, LMS e LTS)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135</xdr:row>
      <xdr:rowOff>28575</xdr:rowOff>
    </xdr:from>
    <xdr:to>
      <xdr:col>4</xdr:col>
      <xdr:colOff>1257300</xdr:colOff>
      <xdr:row>152</xdr:row>
      <xdr:rowOff>104775</xdr:rowOff>
    </xdr:to>
    <xdr:graphicFrame>
      <xdr:nvGraphicFramePr>
        <xdr:cNvPr id="1" name="Chart 2"/>
        <xdr:cNvGraphicFramePr/>
      </xdr:nvGraphicFramePr>
      <xdr:xfrm>
        <a:off x="704850" y="23241000"/>
        <a:ext cx="51625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141</xdr:row>
      <xdr:rowOff>28575</xdr:rowOff>
    </xdr:from>
    <xdr:to>
      <xdr:col>11</xdr:col>
      <xdr:colOff>0</xdr:colOff>
      <xdr:row>150</xdr:row>
      <xdr:rowOff>85725</xdr:rowOff>
    </xdr:to>
    <xdr:graphicFrame>
      <xdr:nvGraphicFramePr>
        <xdr:cNvPr id="2" name="Chart 3"/>
        <xdr:cNvGraphicFramePr/>
      </xdr:nvGraphicFramePr>
      <xdr:xfrm>
        <a:off x="11715750" y="24222075"/>
        <a:ext cx="33147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141</xdr:row>
      <xdr:rowOff>28575</xdr:rowOff>
    </xdr:from>
    <xdr:to>
      <xdr:col>16</xdr:col>
      <xdr:colOff>257175</xdr:colOff>
      <xdr:row>150</xdr:row>
      <xdr:rowOff>85725</xdr:rowOff>
    </xdr:to>
    <xdr:graphicFrame>
      <xdr:nvGraphicFramePr>
        <xdr:cNvPr id="3" name="Chart 4"/>
        <xdr:cNvGraphicFramePr/>
      </xdr:nvGraphicFramePr>
      <xdr:xfrm>
        <a:off x="15020925" y="24222075"/>
        <a:ext cx="33147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323850</xdr:colOff>
      <xdr:row>154</xdr:row>
      <xdr:rowOff>19050</xdr:rowOff>
    </xdr:from>
    <xdr:to>
      <xdr:col>11</xdr:col>
      <xdr:colOff>0</xdr:colOff>
      <xdr:row>163</xdr:row>
      <xdr:rowOff>85725</xdr:rowOff>
    </xdr:to>
    <xdr:graphicFrame>
      <xdr:nvGraphicFramePr>
        <xdr:cNvPr id="4" name="Chart 5"/>
        <xdr:cNvGraphicFramePr/>
      </xdr:nvGraphicFramePr>
      <xdr:xfrm>
        <a:off x="11715750" y="26327100"/>
        <a:ext cx="3314700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600075</xdr:colOff>
      <xdr:row>154</xdr:row>
      <xdr:rowOff>85725</xdr:rowOff>
    </xdr:from>
    <xdr:to>
      <xdr:col>16</xdr:col>
      <xdr:colOff>257175</xdr:colOff>
      <xdr:row>163</xdr:row>
      <xdr:rowOff>152400</xdr:rowOff>
    </xdr:to>
    <xdr:graphicFrame>
      <xdr:nvGraphicFramePr>
        <xdr:cNvPr id="5" name="Chart 6"/>
        <xdr:cNvGraphicFramePr/>
      </xdr:nvGraphicFramePr>
      <xdr:xfrm>
        <a:off x="15020925" y="26393775"/>
        <a:ext cx="3314700" cy="152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L4"/>
  <sheetViews>
    <sheetView workbookViewId="0" topLeftCell="A1">
      <selection activeCell="G6" sqref="G6"/>
    </sheetView>
  </sheetViews>
  <sheetFormatPr defaultColWidth="9.140625" defaultRowHeight="12.75"/>
  <sheetData>
    <row r="3" spans="4:12" ht="18">
      <c r="D3" s="15" t="s">
        <v>21</v>
      </c>
      <c r="E3" s="15" t="s">
        <v>24</v>
      </c>
      <c r="F3" s="15"/>
      <c r="G3" s="15"/>
      <c r="H3" s="15"/>
      <c r="I3" s="15"/>
      <c r="J3" s="15" t="s">
        <v>25</v>
      </c>
      <c r="K3" s="15" t="s">
        <v>28</v>
      </c>
      <c r="L3" s="15"/>
    </row>
    <row r="4" spans="4:12" ht="18">
      <c r="D4" s="15" t="s">
        <v>22</v>
      </c>
      <c r="E4" s="15" t="s">
        <v>23</v>
      </c>
      <c r="F4" s="15"/>
      <c r="G4" s="15"/>
      <c r="H4" s="15"/>
      <c r="I4" s="15"/>
      <c r="J4" s="15" t="s">
        <v>26</v>
      </c>
      <c r="K4" s="15" t="s">
        <v>27</v>
      </c>
      <c r="L4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56"/>
  <sheetViews>
    <sheetView tabSelected="1" workbookViewId="0" topLeftCell="A1">
      <pane ySplit="3" topLeftCell="BM137" activePane="bottomLeft" state="frozen"/>
      <selection pane="topLeft" activeCell="A1" sqref="A1"/>
      <selection pane="bottomLeft" activeCell="A139" sqref="A139"/>
    </sheetView>
  </sheetViews>
  <sheetFormatPr defaultColWidth="9.140625" defaultRowHeight="12.75"/>
  <cols>
    <col min="3" max="8" width="25.421875" style="0" customWidth="1"/>
    <col min="9" max="9" width="36.28125" style="0" customWidth="1"/>
  </cols>
  <sheetData>
    <row r="2" ht="13.5" thickBot="1"/>
    <row r="3" spans="3:9" ht="84.75" customHeight="1" thickBot="1">
      <c r="C3" s="1" t="s">
        <v>29</v>
      </c>
      <c r="D3" s="1" t="s">
        <v>30</v>
      </c>
      <c r="E3" s="1" t="s">
        <v>0</v>
      </c>
      <c r="F3" s="1" t="s">
        <v>1</v>
      </c>
      <c r="G3" s="1" t="s">
        <v>10</v>
      </c>
      <c r="H3" s="1" t="s">
        <v>2</v>
      </c>
      <c r="I3" s="1" t="s">
        <v>5</v>
      </c>
    </row>
    <row r="4" spans="2:10" ht="12.75">
      <c r="B4">
        <v>1</v>
      </c>
      <c r="C4">
        <v>-1.0044571</v>
      </c>
      <c r="D4">
        <v>2.564706</v>
      </c>
      <c r="E4">
        <f aca="true" t="shared" si="0" ref="E4:E35">intercetta+pendenza*C4</f>
        <v>2.5564417976059413</v>
      </c>
      <c r="F4">
        <f>D4-E4</f>
        <v>0.008264202394058895</v>
      </c>
      <c r="G4">
        <f>ABS(F4)</f>
        <v>0.008264202394058895</v>
      </c>
      <c r="H4">
        <f>F4^2</f>
        <v>6.829704120996877E-05</v>
      </c>
      <c r="I4">
        <f>SMALL(H$4:H$123,J4)</f>
        <v>6.829704120996877E-05</v>
      </c>
      <c r="J4">
        <v>1</v>
      </c>
    </row>
    <row r="5" spans="2:10" ht="12.75">
      <c r="B5">
        <v>2</v>
      </c>
      <c r="C5">
        <v>-1.7392624</v>
      </c>
      <c r="D5">
        <v>0.60773978</v>
      </c>
      <c r="E5">
        <f t="shared" si="0"/>
        <v>0.2945130346636313</v>
      </c>
      <c r="F5">
        <f aca="true" t="shared" si="1" ref="F5:F68">D5-E5</f>
        <v>0.31322674533636863</v>
      </c>
      <c r="G5">
        <f aca="true" t="shared" si="2" ref="G5:G68">ABS(F5)</f>
        <v>0.31322674533636863</v>
      </c>
      <c r="H5">
        <f aca="true" t="shared" si="3" ref="H5:H68">F5^2</f>
        <v>0.09811099399401432</v>
      </c>
      <c r="I5">
        <f aca="true" t="shared" si="4" ref="I5:I68">SMALL(H$4:H$123,J5)</f>
        <v>0.001761991460940139</v>
      </c>
      <c r="J5">
        <v>2</v>
      </c>
    </row>
    <row r="6" spans="2:10" ht="12.75">
      <c r="B6">
        <v>3</v>
      </c>
      <c r="C6">
        <v>1.1732556</v>
      </c>
      <c r="D6">
        <v>9.4475459</v>
      </c>
      <c r="E6">
        <f t="shared" si="0"/>
        <v>9.260028439611322</v>
      </c>
      <c r="F6">
        <f t="shared" si="1"/>
        <v>0.187517460388678</v>
      </c>
      <c r="G6">
        <f t="shared" si="2"/>
        <v>0.187517460388678</v>
      </c>
      <c r="H6">
        <f t="shared" si="3"/>
        <v>0.035162797950619426</v>
      </c>
      <c r="I6">
        <f t="shared" si="4"/>
        <v>0.0031611634881417894</v>
      </c>
      <c r="J6">
        <v>3</v>
      </c>
    </row>
    <row r="7" spans="2:10" ht="12.75">
      <c r="B7">
        <v>4</v>
      </c>
      <c r="C7">
        <v>-0.67949912</v>
      </c>
      <c r="D7">
        <v>4.8600705</v>
      </c>
      <c r="E7">
        <f t="shared" si="0"/>
        <v>3.556750044851343</v>
      </c>
      <c r="F7">
        <f t="shared" si="1"/>
        <v>1.3033204551486568</v>
      </c>
      <c r="G7">
        <f t="shared" si="2"/>
        <v>1.3033204551486568</v>
      </c>
      <c r="H7">
        <f t="shared" si="3"/>
        <v>1.698644208808902</v>
      </c>
      <c r="I7">
        <f t="shared" si="4"/>
        <v>0.0034787564581112438</v>
      </c>
      <c r="J7">
        <v>4</v>
      </c>
    </row>
    <row r="8" spans="2:10" ht="12.75">
      <c r="B8">
        <v>5</v>
      </c>
      <c r="C8">
        <v>-1.1844236</v>
      </c>
      <c r="D8">
        <v>1.5736546</v>
      </c>
      <c r="E8">
        <f t="shared" si="0"/>
        <v>2.002456404854886</v>
      </c>
      <c r="F8">
        <f t="shared" si="1"/>
        <v>-0.42880180485488606</v>
      </c>
      <c r="G8">
        <f t="shared" si="2"/>
        <v>0.42880180485488606</v>
      </c>
      <c r="H8">
        <f t="shared" si="3"/>
        <v>0.18387098784680778</v>
      </c>
      <c r="I8">
        <f t="shared" si="4"/>
        <v>0.009109152053626174</v>
      </c>
      <c r="J8">
        <v>5</v>
      </c>
    </row>
    <row r="9" spans="2:10" ht="12.75">
      <c r="B9">
        <v>6</v>
      </c>
      <c r="C9">
        <v>0.073694736</v>
      </c>
      <c r="D9">
        <v>6.0241198</v>
      </c>
      <c r="E9">
        <f t="shared" si="0"/>
        <v>5.875283739365833</v>
      </c>
      <c r="F9">
        <f t="shared" si="1"/>
        <v>0.1488360606341672</v>
      </c>
      <c r="G9">
        <f t="shared" si="2"/>
        <v>0.1488360606341672</v>
      </c>
      <c r="H9">
        <f t="shared" si="3"/>
        <v>0.022152172945097498</v>
      </c>
      <c r="I9">
        <f t="shared" si="4"/>
        <v>0.010640996485676301</v>
      </c>
      <c r="J9">
        <v>6</v>
      </c>
    </row>
    <row r="10" spans="2:10" ht="12.75">
      <c r="B10">
        <v>7</v>
      </c>
      <c r="C10">
        <v>0.27709019</v>
      </c>
      <c r="D10">
        <v>7.1108777</v>
      </c>
      <c r="E10">
        <f t="shared" si="0"/>
        <v>6.501389767254185</v>
      </c>
      <c r="F10">
        <f t="shared" si="1"/>
        <v>0.6094879327458145</v>
      </c>
      <c r="G10">
        <f t="shared" si="2"/>
        <v>0.6094879327458145</v>
      </c>
      <c r="H10">
        <f t="shared" si="3"/>
        <v>0.37147554016276646</v>
      </c>
      <c r="I10">
        <f t="shared" si="4"/>
        <v>0.017753996867125456</v>
      </c>
      <c r="J10">
        <v>7</v>
      </c>
    </row>
    <row r="11" spans="2:10" ht="12.75">
      <c r="B11">
        <v>8</v>
      </c>
      <c r="C11">
        <v>0.97869898</v>
      </c>
      <c r="D11">
        <v>8.5278866</v>
      </c>
      <c r="E11">
        <f t="shared" si="0"/>
        <v>8.661130725075463</v>
      </c>
      <c r="F11">
        <f t="shared" si="1"/>
        <v>-0.13324412507546235</v>
      </c>
      <c r="G11">
        <f t="shared" si="2"/>
        <v>0.13324412507546235</v>
      </c>
      <c r="H11">
        <f t="shared" si="3"/>
        <v>0.017753996867125456</v>
      </c>
      <c r="I11">
        <f t="shared" si="4"/>
        <v>0.019658753279117</v>
      </c>
      <c r="J11">
        <v>8</v>
      </c>
    </row>
    <row r="12" spans="2:10" ht="12.75">
      <c r="B12">
        <v>9</v>
      </c>
      <c r="C12">
        <v>0.33230016</v>
      </c>
      <c r="D12">
        <v>7.1188166</v>
      </c>
      <c r="E12">
        <f t="shared" si="0"/>
        <v>6.671340935467292</v>
      </c>
      <c r="F12">
        <f t="shared" si="1"/>
        <v>0.4474756645327078</v>
      </c>
      <c r="G12">
        <f t="shared" si="2"/>
        <v>0.4474756645327078</v>
      </c>
      <c r="H12">
        <f t="shared" si="3"/>
        <v>0.20023447034898847</v>
      </c>
      <c r="I12">
        <f t="shared" si="4"/>
        <v>0.02100823847186485</v>
      </c>
      <c r="J12">
        <v>9</v>
      </c>
    </row>
    <row r="13" spans="2:10" ht="12.75">
      <c r="B13">
        <v>10</v>
      </c>
      <c r="C13">
        <v>1.2859817</v>
      </c>
      <c r="D13">
        <v>10.718545</v>
      </c>
      <c r="E13">
        <f t="shared" si="0"/>
        <v>9.607029758088899</v>
      </c>
      <c r="F13">
        <f t="shared" si="1"/>
        <v>1.1115152419111016</v>
      </c>
      <c r="G13">
        <f t="shared" si="2"/>
        <v>1.1115152419111016</v>
      </c>
      <c r="H13">
        <f t="shared" si="3"/>
        <v>1.2354661330006949</v>
      </c>
      <c r="I13">
        <f t="shared" si="4"/>
        <v>0.022152172945097498</v>
      </c>
      <c r="J13">
        <v>10</v>
      </c>
    </row>
    <row r="14" spans="2:10" ht="12.75">
      <c r="B14">
        <v>11</v>
      </c>
      <c r="C14">
        <v>-0.35686623</v>
      </c>
      <c r="D14">
        <v>4.751932</v>
      </c>
      <c r="E14">
        <f t="shared" si="0"/>
        <v>4.5499010384032434</v>
      </c>
      <c r="F14">
        <f t="shared" si="1"/>
        <v>0.2020309615967566</v>
      </c>
      <c r="G14">
        <f t="shared" si="2"/>
        <v>0.2020309615967566</v>
      </c>
      <c r="H14">
        <f t="shared" si="3"/>
        <v>0.04081650944371014</v>
      </c>
      <c r="I14">
        <f t="shared" si="4"/>
        <v>0.025721783583085564</v>
      </c>
      <c r="J14">
        <v>11</v>
      </c>
    </row>
    <row r="15" spans="2:10" ht="12.75">
      <c r="B15">
        <v>12</v>
      </c>
      <c r="C15">
        <v>1.6824734</v>
      </c>
      <c r="D15">
        <v>11.373114</v>
      </c>
      <c r="E15">
        <f t="shared" si="0"/>
        <v>10.827538075731535</v>
      </c>
      <c r="F15">
        <f t="shared" si="1"/>
        <v>0.5455759242684639</v>
      </c>
      <c r="G15">
        <f t="shared" si="2"/>
        <v>0.5455759242684639</v>
      </c>
      <c r="H15">
        <f t="shared" si="3"/>
        <v>0.29765308914138866</v>
      </c>
      <c r="I15">
        <f t="shared" si="4"/>
        <v>0.02599903907614003</v>
      </c>
      <c r="J15">
        <v>12</v>
      </c>
    </row>
    <row r="16" spans="2:10" ht="12.75">
      <c r="B16">
        <v>13</v>
      </c>
      <c r="C16">
        <v>-0.66116364</v>
      </c>
      <c r="D16">
        <v>3.7163468</v>
      </c>
      <c r="E16">
        <f t="shared" si="0"/>
        <v>3.613191594190132</v>
      </c>
      <c r="F16">
        <f t="shared" si="1"/>
        <v>0.10315520580986837</v>
      </c>
      <c r="G16">
        <f t="shared" si="2"/>
        <v>0.10315520580986837</v>
      </c>
      <c r="H16">
        <f t="shared" si="3"/>
        <v>0.010640996485676301</v>
      </c>
      <c r="I16">
        <f t="shared" si="4"/>
        <v>0.028546839387721023</v>
      </c>
      <c r="J16">
        <v>13</v>
      </c>
    </row>
    <row r="17" spans="2:10" ht="12.75">
      <c r="B17">
        <v>14</v>
      </c>
      <c r="C17">
        <v>-0.95748856</v>
      </c>
      <c r="D17">
        <v>3.9906656</v>
      </c>
      <c r="E17">
        <f t="shared" si="0"/>
        <v>2.7010236229947977</v>
      </c>
      <c r="F17">
        <f t="shared" si="1"/>
        <v>1.2896419770052021</v>
      </c>
      <c r="G17">
        <f t="shared" si="2"/>
        <v>1.2896419770052021</v>
      </c>
      <c r="H17">
        <f t="shared" si="3"/>
        <v>1.6631764288538862</v>
      </c>
      <c r="I17">
        <f t="shared" si="4"/>
        <v>0.030020579632749688</v>
      </c>
      <c r="J17">
        <v>14</v>
      </c>
    </row>
    <row r="18" spans="2:10" ht="12.75">
      <c r="B18">
        <v>15</v>
      </c>
      <c r="C18">
        <v>-0.20464003</v>
      </c>
      <c r="D18">
        <v>5.4382011</v>
      </c>
      <c r="E18">
        <f t="shared" si="0"/>
        <v>5.0184943110067595</v>
      </c>
      <c r="F18">
        <f t="shared" si="1"/>
        <v>0.4197067889932402</v>
      </c>
      <c r="G18">
        <f t="shared" si="2"/>
        <v>0.4197067889932402</v>
      </c>
      <c r="H18">
        <f t="shared" si="3"/>
        <v>0.17615378872701626</v>
      </c>
      <c r="I18">
        <f t="shared" si="4"/>
        <v>0.035162797950619426</v>
      </c>
      <c r="J18">
        <v>15</v>
      </c>
    </row>
    <row r="19" spans="2:10" ht="12.75">
      <c r="B19">
        <v>16</v>
      </c>
      <c r="C19">
        <v>-0.24550386</v>
      </c>
      <c r="D19">
        <v>4.7034161</v>
      </c>
      <c r="E19">
        <f t="shared" si="0"/>
        <v>4.892704428379369</v>
      </c>
      <c r="F19">
        <f t="shared" si="1"/>
        <v>-0.1892883283793685</v>
      </c>
      <c r="G19">
        <f t="shared" si="2"/>
        <v>0.1892883283793685</v>
      </c>
      <c r="H19">
        <f t="shared" si="3"/>
        <v>0.035830071260655634</v>
      </c>
      <c r="I19">
        <f t="shared" si="4"/>
        <v>0.035830071260655634</v>
      </c>
      <c r="J19">
        <v>16</v>
      </c>
    </row>
    <row r="20" spans="2:10" ht="12.75">
      <c r="B20">
        <v>17</v>
      </c>
      <c r="C20">
        <v>-2.0299173</v>
      </c>
      <c r="D20">
        <v>-0.02482223</v>
      </c>
      <c r="E20">
        <f t="shared" si="0"/>
        <v>-0.6002010867507357</v>
      </c>
      <c r="F20">
        <f t="shared" si="1"/>
        <v>0.5753788567507356</v>
      </c>
      <c r="G20">
        <f t="shared" si="2"/>
        <v>0.5753788567507356</v>
      </c>
      <c r="H20">
        <f t="shared" si="3"/>
        <v>0.3310608287957836</v>
      </c>
      <c r="I20">
        <f t="shared" si="4"/>
        <v>0.03933856074922393</v>
      </c>
      <c r="J20">
        <v>17</v>
      </c>
    </row>
    <row r="21" spans="2:10" ht="12.75">
      <c r="B21">
        <v>18</v>
      </c>
      <c r="C21">
        <v>2.351855</v>
      </c>
      <c r="D21">
        <v>12.400946</v>
      </c>
      <c r="E21">
        <f t="shared" si="0"/>
        <v>12.88807505664926</v>
      </c>
      <c r="F21">
        <f t="shared" si="1"/>
        <v>-0.48712905664926076</v>
      </c>
      <c r="G21">
        <f t="shared" si="2"/>
        <v>0.48712905664926076</v>
      </c>
      <c r="H21">
        <f t="shared" si="3"/>
        <v>0.2372947178319987</v>
      </c>
      <c r="I21">
        <f t="shared" si="4"/>
        <v>0.04081650944371014</v>
      </c>
      <c r="J21">
        <v>18</v>
      </c>
    </row>
    <row r="22" spans="2:10" ht="12.75">
      <c r="B22">
        <v>19</v>
      </c>
      <c r="C22">
        <v>1.4375605</v>
      </c>
      <c r="D22">
        <v>9.7931187</v>
      </c>
      <c r="E22">
        <f t="shared" si="0"/>
        <v>10.073630159000922</v>
      </c>
      <c r="F22">
        <f t="shared" si="1"/>
        <v>-0.28051145900092145</v>
      </c>
      <c r="G22">
        <f t="shared" si="2"/>
        <v>0.28051145900092145</v>
      </c>
      <c r="H22">
        <f t="shared" si="3"/>
        <v>0.07868667863082564</v>
      </c>
      <c r="I22">
        <f t="shared" si="4"/>
        <v>0.043803127524064546</v>
      </c>
      <c r="J22">
        <v>19</v>
      </c>
    </row>
    <row r="23" spans="2:10" ht="12.75">
      <c r="B23">
        <v>20</v>
      </c>
      <c r="C23">
        <v>0.64008129</v>
      </c>
      <c r="D23">
        <v>7.4204347</v>
      </c>
      <c r="E23">
        <f t="shared" si="0"/>
        <v>7.618774208795459</v>
      </c>
      <c r="F23">
        <f t="shared" si="1"/>
        <v>-0.19833950879545892</v>
      </c>
      <c r="G23">
        <f t="shared" si="2"/>
        <v>0.19833950879545892</v>
      </c>
      <c r="H23">
        <f t="shared" si="3"/>
        <v>0.03933856074922393</v>
      </c>
      <c r="I23">
        <f t="shared" si="4"/>
        <v>0.046955948893807206</v>
      </c>
      <c r="J23">
        <v>20</v>
      </c>
    </row>
    <row r="24" spans="2:10" ht="12.75">
      <c r="B24">
        <v>21</v>
      </c>
      <c r="C24">
        <v>0.42121962</v>
      </c>
      <c r="D24">
        <v>6.7761009</v>
      </c>
      <c r="E24">
        <f t="shared" si="0"/>
        <v>6.945058999503164</v>
      </c>
      <c r="F24">
        <f t="shared" si="1"/>
        <v>-0.16895809950316387</v>
      </c>
      <c r="G24">
        <f t="shared" si="2"/>
        <v>0.16895809950316387</v>
      </c>
      <c r="H24">
        <f t="shared" si="3"/>
        <v>0.028546839387721023</v>
      </c>
      <c r="I24">
        <f t="shared" si="4"/>
        <v>0.06027887764521692</v>
      </c>
      <c r="J24">
        <v>21</v>
      </c>
    </row>
    <row r="25" spans="2:10" ht="12.75">
      <c r="B25">
        <v>22</v>
      </c>
      <c r="C25">
        <v>0.64033582</v>
      </c>
      <c r="D25">
        <v>7.9267202</v>
      </c>
      <c r="E25">
        <f t="shared" si="0"/>
        <v>7.619557720738054</v>
      </c>
      <c r="F25">
        <f t="shared" si="1"/>
        <v>0.3071624792619465</v>
      </c>
      <c r="G25">
        <f t="shared" si="2"/>
        <v>0.3071624792619465</v>
      </c>
      <c r="H25">
        <f t="shared" si="3"/>
        <v>0.09434878866634572</v>
      </c>
      <c r="I25">
        <f t="shared" si="4"/>
        <v>0.06265939911572065</v>
      </c>
      <c r="J25">
        <v>22</v>
      </c>
    </row>
    <row r="26" spans="2:10" ht="12.75">
      <c r="B26">
        <v>23</v>
      </c>
      <c r="C26">
        <v>-1.4547526</v>
      </c>
      <c r="D26">
        <v>1.1283348</v>
      </c>
      <c r="E26">
        <f t="shared" si="0"/>
        <v>1.170310882010356</v>
      </c>
      <c r="F26">
        <f t="shared" si="1"/>
        <v>-0.041976082010356075</v>
      </c>
      <c r="G26">
        <f t="shared" si="2"/>
        <v>0.041976082010356075</v>
      </c>
      <c r="H26">
        <f t="shared" si="3"/>
        <v>0.001761991460940139</v>
      </c>
      <c r="I26">
        <f t="shared" si="4"/>
        <v>0.06525498383324095</v>
      </c>
      <c r="J26">
        <v>23</v>
      </c>
    </row>
    <row r="27" spans="2:10" ht="12.75">
      <c r="B27">
        <v>24</v>
      </c>
      <c r="C27">
        <v>1.6131771</v>
      </c>
      <c r="D27">
        <v>10.960641</v>
      </c>
      <c r="E27">
        <f t="shared" si="0"/>
        <v>10.614225387138408</v>
      </c>
      <c r="F27">
        <f t="shared" si="1"/>
        <v>0.34641561286159295</v>
      </c>
      <c r="G27">
        <f t="shared" si="2"/>
        <v>0.34641561286159295</v>
      </c>
      <c r="H27">
        <f t="shared" si="3"/>
        <v>0.12000377683427305</v>
      </c>
      <c r="I27">
        <f t="shared" si="4"/>
        <v>0.06622047455001763</v>
      </c>
      <c r="J27">
        <v>24</v>
      </c>
    </row>
    <row r="28" spans="2:10" ht="12.75">
      <c r="B28">
        <v>25</v>
      </c>
      <c r="C28">
        <v>0.63082979</v>
      </c>
      <c r="D28">
        <v>7.9560136</v>
      </c>
      <c r="E28">
        <f t="shared" si="0"/>
        <v>7.5902955982705205</v>
      </c>
      <c r="F28">
        <f t="shared" si="1"/>
        <v>0.3657180017294799</v>
      </c>
      <c r="G28">
        <f t="shared" si="2"/>
        <v>0.3657180017294799</v>
      </c>
      <c r="H28">
        <f t="shared" si="3"/>
        <v>0.13374965678900386</v>
      </c>
      <c r="I28">
        <f t="shared" si="4"/>
        <v>0.0704632912431411</v>
      </c>
      <c r="J28">
        <v>25</v>
      </c>
    </row>
    <row r="29" spans="2:10" ht="12.75">
      <c r="B29">
        <v>26</v>
      </c>
      <c r="C29">
        <v>-1.0984806</v>
      </c>
      <c r="D29">
        <v>2.8516988</v>
      </c>
      <c r="E29">
        <f t="shared" si="0"/>
        <v>2.267012122775743</v>
      </c>
      <c r="F29">
        <f t="shared" si="1"/>
        <v>0.5846866772242567</v>
      </c>
      <c r="G29">
        <f t="shared" si="2"/>
        <v>0.5846866772242567</v>
      </c>
      <c r="H29">
        <f t="shared" si="3"/>
        <v>0.34185851052354216</v>
      </c>
      <c r="I29">
        <f t="shared" si="4"/>
        <v>0.07474095726449072</v>
      </c>
      <c r="J29">
        <v>26</v>
      </c>
    </row>
    <row r="30" spans="2:10" ht="12.75">
      <c r="B30">
        <v>27</v>
      </c>
      <c r="C30">
        <v>0.390774</v>
      </c>
      <c r="D30">
        <v>6.690097</v>
      </c>
      <c r="E30">
        <f t="shared" si="0"/>
        <v>6.8513391752400405</v>
      </c>
      <c r="F30">
        <f t="shared" si="1"/>
        <v>-0.1612421752400408</v>
      </c>
      <c r="G30">
        <f t="shared" si="2"/>
        <v>0.1612421752400408</v>
      </c>
      <c r="H30">
        <f t="shared" si="3"/>
        <v>0.02599903907614003</v>
      </c>
      <c r="I30">
        <f t="shared" si="4"/>
        <v>0.0778558290671817</v>
      </c>
      <c r="J30">
        <v>27</v>
      </c>
    </row>
    <row r="31" spans="2:10" ht="12.75">
      <c r="B31">
        <v>28</v>
      </c>
      <c r="C31">
        <v>0.55094922</v>
      </c>
      <c r="D31">
        <v>8.5298515</v>
      </c>
      <c r="E31">
        <f t="shared" si="0"/>
        <v>7.344401673875546</v>
      </c>
      <c r="F31">
        <f t="shared" si="1"/>
        <v>1.1854498261244535</v>
      </c>
      <c r="G31">
        <f t="shared" si="2"/>
        <v>1.1854498261244535</v>
      </c>
      <c r="H31">
        <f t="shared" si="3"/>
        <v>1.405291290258497</v>
      </c>
      <c r="I31">
        <f t="shared" si="4"/>
        <v>0.07868667863082564</v>
      </c>
      <c r="J31">
        <v>28</v>
      </c>
    </row>
    <row r="32" spans="2:10" ht="12.75">
      <c r="B32">
        <v>29</v>
      </c>
      <c r="C32">
        <v>1.2518652</v>
      </c>
      <c r="D32">
        <v>8.9982855</v>
      </c>
      <c r="E32">
        <f t="shared" si="0"/>
        <v>9.502009975786128</v>
      </c>
      <c r="F32">
        <f t="shared" si="1"/>
        <v>-0.5037244757861288</v>
      </c>
      <c r="G32">
        <f t="shared" si="2"/>
        <v>0.5037244757861288</v>
      </c>
      <c r="H32">
        <f t="shared" si="3"/>
        <v>0.25373834750601026</v>
      </c>
      <c r="I32">
        <f t="shared" si="4"/>
        <v>0.08035635136193087</v>
      </c>
      <c r="J32">
        <v>29</v>
      </c>
    </row>
    <row r="33" spans="2:10" ht="12.75">
      <c r="B33">
        <v>30</v>
      </c>
      <c r="C33">
        <v>-1.1194104</v>
      </c>
      <c r="D33">
        <v>3.6136566</v>
      </c>
      <c r="E33">
        <f t="shared" si="0"/>
        <v>2.2025845572388176</v>
      </c>
      <c r="F33">
        <f t="shared" si="1"/>
        <v>1.4110720427611825</v>
      </c>
      <c r="G33">
        <f t="shared" si="2"/>
        <v>1.4110720427611825</v>
      </c>
      <c r="H33">
        <f t="shared" si="3"/>
        <v>1.9911243098622164</v>
      </c>
      <c r="I33">
        <f t="shared" si="4"/>
        <v>0.0822740904203675</v>
      </c>
      <c r="J33">
        <v>30</v>
      </c>
    </row>
    <row r="34" spans="2:10" ht="12.75">
      <c r="B34">
        <v>31</v>
      </c>
      <c r="C34">
        <v>-0.55017115</v>
      </c>
      <c r="D34">
        <v>4.6454581</v>
      </c>
      <c r="E34">
        <f t="shared" si="0"/>
        <v>3.954856393833774</v>
      </c>
      <c r="F34">
        <f t="shared" si="1"/>
        <v>0.690601706166226</v>
      </c>
      <c r="G34">
        <f t="shared" si="2"/>
        <v>0.690601706166226</v>
      </c>
      <c r="H34">
        <f t="shared" si="3"/>
        <v>0.4769307165597023</v>
      </c>
      <c r="I34">
        <f t="shared" si="4"/>
        <v>0.08870628511376775</v>
      </c>
      <c r="J34">
        <v>31</v>
      </c>
    </row>
    <row r="35" spans="2:10" ht="12.75">
      <c r="B35">
        <v>32</v>
      </c>
      <c r="C35">
        <v>0.31680025</v>
      </c>
      <c r="D35">
        <v>7.4071963</v>
      </c>
      <c r="E35">
        <f t="shared" si="0"/>
        <v>6.623628034849921</v>
      </c>
      <c r="F35">
        <f t="shared" si="1"/>
        <v>0.7835682651500786</v>
      </c>
      <c r="G35">
        <f t="shared" si="2"/>
        <v>0.7835682651500786</v>
      </c>
      <c r="H35">
        <f t="shared" si="3"/>
        <v>0.6139792261503039</v>
      </c>
      <c r="I35">
        <f t="shared" si="4"/>
        <v>0.09434878866634572</v>
      </c>
      <c r="J35">
        <v>32</v>
      </c>
    </row>
    <row r="36" spans="2:10" ht="12.75">
      <c r="B36">
        <v>33</v>
      </c>
      <c r="C36">
        <v>0.81413621</v>
      </c>
      <c r="D36">
        <v>8.47152</v>
      </c>
      <c r="E36">
        <f aca="true" t="shared" si="5" ref="E36:E67">intercetta+pendenza*C36</f>
        <v>8.154562164978714</v>
      </c>
      <c r="F36">
        <f t="shared" si="1"/>
        <v>0.31695783502128627</v>
      </c>
      <c r="G36">
        <f t="shared" si="2"/>
        <v>0.31695783502128627</v>
      </c>
      <c r="H36">
        <f t="shared" si="3"/>
        <v>0.10046226918138093</v>
      </c>
      <c r="I36">
        <f t="shared" si="4"/>
        <v>0.09811099399401432</v>
      </c>
      <c r="J36">
        <v>33</v>
      </c>
    </row>
    <row r="37" spans="2:10" ht="12.75">
      <c r="B37">
        <v>34</v>
      </c>
      <c r="C37">
        <v>-1.0867798</v>
      </c>
      <c r="D37">
        <v>1.8753685</v>
      </c>
      <c r="E37">
        <f t="shared" si="5"/>
        <v>2.303030338852077</v>
      </c>
      <c r="F37">
        <f t="shared" si="1"/>
        <v>-0.4276618388520772</v>
      </c>
      <c r="G37">
        <f t="shared" si="2"/>
        <v>0.4276618388520772</v>
      </c>
      <c r="H37">
        <f t="shared" si="3"/>
        <v>0.18289464841034006</v>
      </c>
      <c r="I37">
        <f t="shared" si="4"/>
        <v>0.10046226918138093</v>
      </c>
      <c r="J37">
        <v>34</v>
      </c>
    </row>
    <row r="38" spans="2:10" ht="12.75">
      <c r="B38">
        <v>35</v>
      </c>
      <c r="C38">
        <v>-1.3292932</v>
      </c>
      <c r="D38">
        <v>2.5337649</v>
      </c>
      <c r="E38">
        <f t="shared" si="5"/>
        <v>1.556508729850436</v>
      </c>
      <c r="F38">
        <f t="shared" si="1"/>
        <v>0.9772561701495639</v>
      </c>
      <c r="G38">
        <f t="shared" si="2"/>
        <v>0.9772561701495639</v>
      </c>
      <c r="H38">
        <f t="shared" si="3"/>
        <v>0.9550296220953933</v>
      </c>
      <c r="I38">
        <f t="shared" si="4"/>
        <v>0.10606858127143381</v>
      </c>
      <c r="J38">
        <v>35</v>
      </c>
    </row>
    <row r="39" spans="2:10" ht="12.75">
      <c r="B39">
        <v>36</v>
      </c>
      <c r="C39">
        <v>0.50520732</v>
      </c>
      <c r="D39">
        <v>8.2349269</v>
      </c>
      <c r="E39">
        <f t="shared" si="5"/>
        <v>7.203595777018744</v>
      </c>
      <c r="F39">
        <f t="shared" si="1"/>
        <v>1.0313311229812552</v>
      </c>
      <c r="G39">
        <f t="shared" si="2"/>
        <v>1.0313311229812552</v>
      </c>
      <c r="H39">
        <f t="shared" si="3"/>
        <v>1.063643885229777</v>
      </c>
      <c r="I39">
        <f t="shared" si="4"/>
        <v>0.12000377683427305</v>
      </c>
      <c r="J39">
        <v>36</v>
      </c>
    </row>
    <row r="40" spans="2:10" ht="12.75">
      <c r="B40">
        <v>37</v>
      </c>
      <c r="C40">
        <v>-0.5110316</v>
      </c>
      <c r="D40">
        <v>3.9798966</v>
      </c>
      <c r="E40">
        <f t="shared" si="5"/>
        <v>4.075338477881914</v>
      </c>
      <c r="F40">
        <f t="shared" si="1"/>
        <v>-0.09544187788191394</v>
      </c>
      <c r="G40">
        <f t="shared" si="2"/>
        <v>0.09544187788191394</v>
      </c>
      <c r="H40">
        <f t="shared" si="3"/>
        <v>0.009109152053626174</v>
      </c>
      <c r="I40">
        <f t="shared" si="4"/>
        <v>0.13374965678900386</v>
      </c>
      <c r="J40">
        <v>37</v>
      </c>
    </row>
    <row r="41" spans="2:10" ht="12.75">
      <c r="B41">
        <v>38</v>
      </c>
      <c r="C41">
        <v>-0.9684452</v>
      </c>
      <c r="D41">
        <v>3.5628834</v>
      </c>
      <c r="E41">
        <f t="shared" si="5"/>
        <v>2.6672961319693465</v>
      </c>
      <c r="F41">
        <f t="shared" si="1"/>
        <v>0.8955872680306536</v>
      </c>
      <c r="G41">
        <f t="shared" si="2"/>
        <v>0.8955872680306536</v>
      </c>
      <c r="H41">
        <f t="shared" si="3"/>
        <v>0.8020765546586097</v>
      </c>
      <c r="I41">
        <f t="shared" si="4"/>
        <v>0.1385080077515299</v>
      </c>
      <c r="J41">
        <v>38</v>
      </c>
    </row>
    <row r="42" spans="2:10" ht="12.75">
      <c r="B42">
        <v>39</v>
      </c>
      <c r="C42">
        <v>-1.5459889</v>
      </c>
      <c r="D42">
        <v>2.0076448</v>
      </c>
      <c r="E42">
        <f t="shared" si="5"/>
        <v>0.8894609600045769</v>
      </c>
      <c r="F42">
        <f t="shared" si="1"/>
        <v>1.1181838399954231</v>
      </c>
      <c r="G42">
        <f t="shared" si="2"/>
        <v>1.1181838399954231</v>
      </c>
      <c r="H42">
        <f t="shared" si="3"/>
        <v>1.25033510002691</v>
      </c>
      <c r="I42">
        <f t="shared" si="4"/>
        <v>0.14122168428567713</v>
      </c>
      <c r="J42">
        <v>39</v>
      </c>
    </row>
    <row r="43" spans="2:10" ht="12.75">
      <c r="B43">
        <v>40</v>
      </c>
      <c r="C43">
        <v>-0.17088429</v>
      </c>
      <c r="D43">
        <v>6.2925371</v>
      </c>
      <c r="E43">
        <f t="shared" si="5"/>
        <v>5.122403576795128</v>
      </c>
      <c r="F43">
        <f t="shared" si="1"/>
        <v>1.1701335232048713</v>
      </c>
      <c r="G43">
        <f t="shared" si="2"/>
        <v>1.1701335232048713</v>
      </c>
      <c r="H43">
        <f t="shared" si="3"/>
        <v>1.369212462127845</v>
      </c>
      <c r="I43">
        <f t="shared" si="4"/>
        <v>0.15840104107423897</v>
      </c>
      <c r="J43">
        <v>40</v>
      </c>
    </row>
    <row r="44" spans="2:10" ht="12.75">
      <c r="B44">
        <v>41</v>
      </c>
      <c r="C44">
        <v>0.48330781</v>
      </c>
      <c r="D44">
        <v>6.7381869</v>
      </c>
      <c r="E44">
        <f t="shared" si="5"/>
        <v>7.136183182739222</v>
      </c>
      <c r="F44">
        <f t="shared" si="1"/>
        <v>-0.3979962827392223</v>
      </c>
      <c r="G44">
        <f t="shared" si="2"/>
        <v>0.3979962827392223</v>
      </c>
      <c r="H44">
        <f t="shared" si="3"/>
        <v>0.15840104107423897</v>
      </c>
      <c r="I44">
        <f t="shared" si="4"/>
        <v>0.16525073477415272</v>
      </c>
      <c r="J44">
        <v>41</v>
      </c>
    </row>
    <row r="45" spans="2:10" ht="12.75">
      <c r="B45">
        <v>42</v>
      </c>
      <c r="C45">
        <v>-1.2706161</v>
      </c>
      <c r="D45">
        <v>1.4536607</v>
      </c>
      <c r="E45">
        <f t="shared" si="5"/>
        <v>1.7371326586871527</v>
      </c>
      <c r="F45">
        <f t="shared" si="1"/>
        <v>-0.2834719586871528</v>
      </c>
      <c r="G45">
        <f t="shared" si="2"/>
        <v>0.2834719586871528</v>
      </c>
      <c r="H45">
        <f t="shared" si="3"/>
        <v>0.08035635136193087</v>
      </c>
      <c r="I45">
        <f t="shared" si="4"/>
        <v>0.1759765416424176</v>
      </c>
      <c r="J45">
        <v>42</v>
      </c>
    </row>
    <row r="46" spans="2:10" ht="12.75">
      <c r="B46">
        <v>43</v>
      </c>
      <c r="C46">
        <v>-0.99181887</v>
      </c>
      <c r="D46">
        <v>3.1409216</v>
      </c>
      <c r="E46">
        <f t="shared" si="5"/>
        <v>2.595345675884555</v>
      </c>
      <c r="F46">
        <f t="shared" si="1"/>
        <v>0.545575924115445</v>
      </c>
      <c r="G46">
        <f t="shared" si="2"/>
        <v>0.545575924115445</v>
      </c>
      <c r="H46">
        <f t="shared" si="3"/>
        <v>0.2976530889744218</v>
      </c>
      <c r="I46">
        <f t="shared" si="4"/>
        <v>0.17615378872701626</v>
      </c>
      <c r="J46">
        <v>43</v>
      </c>
    </row>
    <row r="47" spans="2:10" ht="12.75">
      <c r="B47">
        <v>44</v>
      </c>
      <c r="C47">
        <v>-0.94754925</v>
      </c>
      <c r="D47">
        <v>4.1191273</v>
      </c>
      <c r="E47">
        <f t="shared" si="5"/>
        <v>2.7316194980827975</v>
      </c>
      <c r="F47">
        <f t="shared" si="1"/>
        <v>1.3875078019172022</v>
      </c>
      <c r="G47">
        <f t="shared" si="2"/>
        <v>1.3875078019172022</v>
      </c>
      <c r="H47">
        <f t="shared" si="3"/>
        <v>1.925177900381106</v>
      </c>
      <c r="I47">
        <f t="shared" si="4"/>
        <v>0.18289464841034006</v>
      </c>
      <c r="J47">
        <v>44</v>
      </c>
    </row>
    <row r="48" spans="2:10" ht="12.75">
      <c r="B48">
        <v>45</v>
      </c>
      <c r="C48">
        <v>0.15353213</v>
      </c>
      <c r="D48">
        <v>5.5734668</v>
      </c>
      <c r="E48">
        <f t="shared" si="5"/>
        <v>6.121044756395729</v>
      </c>
      <c r="F48">
        <f t="shared" si="1"/>
        <v>-0.5475779563957284</v>
      </c>
      <c r="G48">
        <f t="shared" si="2"/>
        <v>0.5475779563957284</v>
      </c>
      <c r="H48">
        <f t="shared" si="3"/>
        <v>0.2998416183305222</v>
      </c>
      <c r="I48">
        <f t="shared" si="4"/>
        <v>0.18387098784680778</v>
      </c>
      <c r="J48">
        <v>45</v>
      </c>
    </row>
    <row r="49" spans="2:10" ht="12.75">
      <c r="B49">
        <v>46</v>
      </c>
      <c r="C49">
        <v>-0.58864772</v>
      </c>
      <c r="D49">
        <v>3.29531</v>
      </c>
      <c r="E49">
        <f t="shared" si="5"/>
        <v>3.836415140916351</v>
      </c>
      <c r="F49">
        <f t="shared" si="1"/>
        <v>-0.541105140916351</v>
      </c>
      <c r="G49">
        <f t="shared" si="2"/>
        <v>0.541105140916351</v>
      </c>
      <c r="H49">
        <f t="shared" si="3"/>
        <v>0.29279477352610406</v>
      </c>
      <c r="I49">
        <f t="shared" si="4"/>
        <v>0.18440400364468668</v>
      </c>
      <c r="J49">
        <v>46</v>
      </c>
    </row>
    <row r="50" spans="2:10" ht="12.75">
      <c r="B50">
        <v>47</v>
      </c>
      <c r="C50">
        <v>0.43893847</v>
      </c>
      <c r="D50">
        <v>8.1589907</v>
      </c>
      <c r="E50">
        <f t="shared" si="5"/>
        <v>6.999602395503792</v>
      </c>
      <c r="F50">
        <f t="shared" si="1"/>
        <v>1.1593883044962086</v>
      </c>
      <c r="G50">
        <f t="shared" si="2"/>
        <v>1.1593883044962086</v>
      </c>
      <c r="H50">
        <f t="shared" si="3"/>
        <v>1.3441812406025933</v>
      </c>
      <c r="I50">
        <f t="shared" si="4"/>
        <v>0.20023447034898847</v>
      </c>
      <c r="J50">
        <v>47</v>
      </c>
    </row>
    <row r="51" spans="2:10" ht="12.75">
      <c r="B51">
        <v>48</v>
      </c>
      <c r="C51">
        <v>1.5180331</v>
      </c>
      <c r="D51">
        <v>10.79112</v>
      </c>
      <c r="E51">
        <f t="shared" si="5"/>
        <v>10.321346511303704</v>
      </c>
      <c r="F51">
        <f t="shared" si="1"/>
        <v>0.46977348869629587</v>
      </c>
      <c r="G51">
        <f t="shared" si="2"/>
        <v>0.46977348869629587</v>
      </c>
      <c r="H51">
        <f t="shared" si="3"/>
        <v>0.22068713068188883</v>
      </c>
      <c r="I51">
        <f t="shared" si="4"/>
        <v>0.20804160939927008</v>
      </c>
      <c r="J51">
        <v>48</v>
      </c>
    </row>
    <row r="52" spans="2:10" ht="12.75">
      <c r="B52">
        <v>49</v>
      </c>
      <c r="C52">
        <v>-0.5878457</v>
      </c>
      <c r="D52">
        <v>4.1043332</v>
      </c>
      <c r="E52">
        <f t="shared" si="5"/>
        <v>3.83888397464204</v>
      </c>
      <c r="F52">
        <f t="shared" si="1"/>
        <v>0.2654492253579601</v>
      </c>
      <c r="G52">
        <f t="shared" si="2"/>
        <v>0.2654492253579601</v>
      </c>
      <c r="H52">
        <f t="shared" si="3"/>
        <v>0.0704632912431411</v>
      </c>
      <c r="I52">
        <f t="shared" si="4"/>
        <v>0.208451229600472</v>
      </c>
      <c r="J52">
        <v>49</v>
      </c>
    </row>
    <row r="53" spans="2:10" ht="12.75">
      <c r="B53">
        <v>50</v>
      </c>
      <c r="C53">
        <v>0.51968242</v>
      </c>
      <c r="D53">
        <v>6.8416436</v>
      </c>
      <c r="E53">
        <f t="shared" si="5"/>
        <v>7.248154036242605</v>
      </c>
      <c r="F53">
        <f t="shared" si="1"/>
        <v>-0.40651043624260463</v>
      </c>
      <c r="G53">
        <f t="shared" si="2"/>
        <v>0.40651043624260463</v>
      </c>
      <c r="H53">
        <f t="shared" si="3"/>
        <v>0.16525073477415272</v>
      </c>
      <c r="I53">
        <f t="shared" si="4"/>
        <v>0.21834943665718665</v>
      </c>
      <c r="J53">
        <v>50</v>
      </c>
    </row>
    <row r="54" spans="2:10" ht="12.75">
      <c r="B54">
        <v>51</v>
      </c>
      <c r="C54">
        <v>0.98495636</v>
      </c>
      <c r="D54">
        <v>9.1098155</v>
      </c>
      <c r="E54">
        <f t="shared" si="5"/>
        <v>8.680392627245547</v>
      </c>
      <c r="F54">
        <f t="shared" si="1"/>
        <v>0.42942287275445246</v>
      </c>
      <c r="G54">
        <f t="shared" si="2"/>
        <v>0.42942287275445246</v>
      </c>
      <c r="H54">
        <f t="shared" si="3"/>
        <v>0.18440400364468668</v>
      </c>
      <c r="I54">
        <f t="shared" si="4"/>
        <v>0.22068713068188883</v>
      </c>
      <c r="J54">
        <v>51</v>
      </c>
    </row>
    <row r="55" spans="2:10" ht="12.75">
      <c r="B55">
        <v>52</v>
      </c>
      <c r="C55">
        <v>-1.0061149</v>
      </c>
      <c r="D55">
        <v>3.6805404</v>
      </c>
      <c r="E55">
        <f t="shared" si="5"/>
        <v>2.5513386423848154</v>
      </c>
      <c r="F55">
        <f t="shared" si="1"/>
        <v>1.1292017576151845</v>
      </c>
      <c r="G55">
        <f t="shared" si="2"/>
        <v>1.1292017576151845</v>
      </c>
      <c r="H55">
        <f t="shared" si="3"/>
        <v>1.275096609401222</v>
      </c>
      <c r="I55">
        <f t="shared" si="4"/>
        <v>0.2257446707864689</v>
      </c>
      <c r="J55">
        <v>52</v>
      </c>
    </row>
    <row r="56" spans="2:10" ht="12.75">
      <c r="B56">
        <v>53</v>
      </c>
      <c r="C56">
        <v>-0.44615165</v>
      </c>
      <c r="D56">
        <v>5.0081666</v>
      </c>
      <c r="E56">
        <f t="shared" si="5"/>
        <v>4.275056450851433</v>
      </c>
      <c r="F56">
        <f t="shared" si="1"/>
        <v>0.7331101491485672</v>
      </c>
      <c r="G56">
        <f t="shared" si="2"/>
        <v>0.7331101491485672</v>
      </c>
      <c r="H56">
        <f t="shared" si="3"/>
        <v>0.5374504907846345</v>
      </c>
      <c r="I56">
        <f t="shared" si="4"/>
        <v>0.2372947178319987</v>
      </c>
      <c r="J56">
        <v>53</v>
      </c>
    </row>
    <row r="57" spans="2:10" ht="12.75">
      <c r="B57">
        <v>54</v>
      </c>
      <c r="C57">
        <v>-0.87600649</v>
      </c>
      <c r="D57">
        <v>4.069035</v>
      </c>
      <c r="E57">
        <f t="shared" si="5"/>
        <v>2.9518473960365528</v>
      </c>
      <c r="F57">
        <f t="shared" si="1"/>
        <v>1.1171876039634476</v>
      </c>
      <c r="G57">
        <f t="shared" si="2"/>
        <v>1.1171876039634476</v>
      </c>
      <c r="H57">
        <f t="shared" si="3"/>
        <v>1.248108142449589</v>
      </c>
      <c r="I57">
        <f t="shared" si="4"/>
        <v>0.23742928454972567</v>
      </c>
      <c r="J57">
        <v>54</v>
      </c>
    </row>
    <row r="58" spans="2:10" ht="12.75">
      <c r="B58">
        <v>55</v>
      </c>
      <c r="C58">
        <v>-1.0484771</v>
      </c>
      <c r="D58">
        <v>1.9121105</v>
      </c>
      <c r="E58">
        <f t="shared" si="5"/>
        <v>2.420936373046918</v>
      </c>
      <c r="F58">
        <f t="shared" si="1"/>
        <v>-0.508825873046918</v>
      </c>
      <c r="G58">
        <f t="shared" si="2"/>
        <v>0.508825873046918</v>
      </c>
      <c r="H58">
        <f t="shared" si="3"/>
        <v>0.2589037690819583</v>
      </c>
      <c r="I58">
        <f t="shared" si="4"/>
        <v>0.25373834750601026</v>
      </c>
      <c r="J58">
        <v>55</v>
      </c>
    </row>
    <row r="59" spans="2:10" ht="12.75">
      <c r="B59">
        <v>56</v>
      </c>
      <c r="C59">
        <v>-0.42267095</v>
      </c>
      <c r="D59">
        <v>4.0683098</v>
      </c>
      <c r="E59">
        <f t="shared" si="5"/>
        <v>4.3473363741236515</v>
      </c>
      <c r="F59">
        <f t="shared" si="1"/>
        <v>-0.2790265741236517</v>
      </c>
      <c r="G59">
        <f t="shared" si="2"/>
        <v>0.2790265741236517</v>
      </c>
      <c r="H59">
        <f t="shared" si="3"/>
        <v>0.0778558290671817</v>
      </c>
      <c r="I59">
        <f t="shared" si="4"/>
        <v>0.2589037690819583</v>
      </c>
      <c r="J59">
        <v>56</v>
      </c>
    </row>
    <row r="60" spans="2:10" ht="12.75">
      <c r="B60">
        <v>57</v>
      </c>
      <c r="C60">
        <v>0.63716763</v>
      </c>
      <c r="D60">
        <v>8.8167981</v>
      </c>
      <c r="E60">
        <f t="shared" si="5"/>
        <v>7.609805178006712</v>
      </c>
      <c r="F60">
        <f t="shared" si="1"/>
        <v>1.2069929219932876</v>
      </c>
      <c r="G60">
        <f t="shared" si="2"/>
        <v>1.2069929219932876</v>
      </c>
      <c r="H60">
        <f t="shared" si="3"/>
        <v>1.4568319137418944</v>
      </c>
      <c r="I60">
        <f t="shared" si="4"/>
        <v>0.2927583345177461</v>
      </c>
      <c r="J60">
        <v>57</v>
      </c>
    </row>
    <row r="61" spans="2:10" ht="12.75">
      <c r="B61">
        <v>58</v>
      </c>
      <c r="C61">
        <v>1.3389046</v>
      </c>
      <c r="D61">
        <v>9.0733921</v>
      </c>
      <c r="E61">
        <f t="shared" si="5"/>
        <v>9.769940708415902</v>
      </c>
      <c r="F61">
        <f t="shared" si="1"/>
        <v>-0.6965486084159025</v>
      </c>
      <c r="G61">
        <f t="shared" si="2"/>
        <v>0.6965486084159025</v>
      </c>
      <c r="H61">
        <f t="shared" si="3"/>
        <v>0.48517996388613027</v>
      </c>
      <c r="I61">
        <f t="shared" si="4"/>
        <v>0.29279477352610406</v>
      </c>
      <c r="J61">
        <v>58</v>
      </c>
    </row>
    <row r="62" spans="2:10" ht="12.75">
      <c r="B62">
        <v>59</v>
      </c>
      <c r="C62">
        <v>1.1383168</v>
      </c>
      <c r="D62">
        <v>9.4503134</v>
      </c>
      <c r="E62">
        <f t="shared" si="5"/>
        <v>9.152477396276865</v>
      </c>
      <c r="F62">
        <f t="shared" si="1"/>
        <v>0.2978360037231358</v>
      </c>
      <c r="G62">
        <f t="shared" si="2"/>
        <v>0.2978360037231358</v>
      </c>
      <c r="H62">
        <f t="shared" si="3"/>
        <v>0.08870628511376775</v>
      </c>
      <c r="I62">
        <f t="shared" si="4"/>
        <v>0.2976530889744218</v>
      </c>
      <c r="J62">
        <v>59</v>
      </c>
    </row>
    <row r="63" spans="2:10" ht="12.75">
      <c r="B63">
        <v>60</v>
      </c>
      <c r="C63">
        <v>0.88465759</v>
      </c>
      <c r="D63">
        <v>7.9521504</v>
      </c>
      <c r="E63">
        <f t="shared" si="5"/>
        <v>8.371645980003434</v>
      </c>
      <c r="F63">
        <f t="shared" si="1"/>
        <v>-0.4194955800034341</v>
      </c>
      <c r="G63">
        <f t="shared" si="2"/>
        <v>0.4194955800034341</v>
      </c>
      <c r="H63">
        <f t="shared" si="3"/>
        <v>0.1759765416424176</v>
      </c>
      <c r="I63">
        <f t="shared" si="4"/>
        <v>0.29765308914138866</v>
      </c>
      <c r="J63">
        <v>60</v>
      </c>
    </row>
    <row r="64" spans="2:10" ht="12.75">
      <c r="B64">
        <v>61</v>
      </c>
      <c r="C64">
        <v>0.3935018</v>
      </c>
      <c r="D64">
        <v>6.6864716</v>
      </c>
      <c r="E64">
        <f t="shared" si="5"/>
        <v>6.859736078854581</v>
      </c>
      <c r="F64">
        <f t="shared" si="1"/>
        <v>-0.1732644788545814</v>
      </c>
      <c r="G64">
        <f t="shared" si="2"/>
        <v>0.1732644788545814</v>
      </c>
      <c r="H64">
        <f t="shared" si="3"/>
        <v>0.030020579632749688</v>
      </c>
      <c r="I64">
        <f t="shared" si="4"/>
        <v>0.2998416183305222</v>
      </c>
      <c r="J64">
        <v>61</v>
      </c>
    </row>
    <row r="65" spans="2:10" ht="12.75">
      <c r="B65">
        <v>62</v>
      </c>
      <c r="C65">
        <v>0.32703014</v>
      </c>
      <c r="D65">
        <v>7.8268252</v>
      </c>
      <c r="E65">
        <f t="shared" si="5"/>
        <v>6.655118393496948</v>
      </c>
      <c r="F65">
        <f t="shared" si="1"/>
        <v>1.1717068065030523</v>
      </c>
      <c r="G65">
        <f t="shared" si="2"/>
        <v>1.1717068065030523</v>
      </c>
      <c r="H65">
        <f t="shared" si="3"/>
        <v>1.3728968404055812</v>
      </c>
      <c r="I65">
        <f t="shared" si="4"/>
        <v>0.3310608287957836</v>
      </c>
      <c r="J65">
        <v>62</v>
      </c>
    </row>
    <row r="66" spans="2:10" ht="12.75">
      <c r="B66">
        <v>63</v>
      </c>
      <c r="C66">
        <v>-0.7991966</v>
      </c>
      <c r="D66">
        <v>2.8161223</v>
      </c>
      <c r="E66">
        <f t="shared" si="5"/>
        <v>3.18828893976172</v>
      </c>
      <c r="F66">
        <f t="shared" si="1"/>
        <v>-0.37216663976172004</v>
      </c>
      <c r="G66">
        <f t="shared" si="2"/>
        <v>0.37216663976172004</v>
      </c>
      <c r="H66">
        <f t="shared" si="3"/>
        <v>0.1385080077515299</v>
      </c>
      <c r="I66">
        <f t="shared" si="4"/>
        <v>0.34185851052354216</v>
      </c>
      <c r="J66">
        <v>63</v>
      </c>
    </row>
    <row r="67" spans="2:10" ht="12.75">
      <c r="B67">
        <v>64</v>
      </c>
      <c r="C67">
        <v>0.78977868</v>
      </c>
      <c r="D67">
        <v>8.9955517</v>
      </c>
      <c r="E67">
        <f t="shared" si="5"/>
        <v>8.079583122637523</v>
      </c>
      <c r="F67">
        <f t="shared" si="1"/>
        <v>0.9159685773624773</v>
      </c>
      <c r="G67">
        <f t="shared" si="2"/>
        <v>0.9159685773624773</v>
      </c>
      <c r="H67">
        <f t="shared" si="3"/>
        <v>0.8389984347154406</v>
      </c>
      <c r="I67">
        <f t="shared" si="4"/>
        <v>0.35005084147322074</v>
      </c>
      <c r="J67">
        <v>64</v>
      </c>
    </row>
    <row r="68" spans="2:10" ht="12.75">
      <c r="B68">
        <v>65</v>
      </c>
      <c r="C68">
        <v>-0.076291061</v>
      </c>
      <c r="D68">
        <v>5.9546585</v>
      </c>
      <c r="E68">
        <f aca="true" t="shared" si="6" ref="E68:E99">intercetta+pendenza*C68</f>
        <v>5.413587031044423</v>
      </c>
      <c r="F68">
        <f t="shared" si="1"/>
        <v>0.5410714689555771</v>
      </c>
      <c r="G68">
        <f t="shared" si="2"/>
        <v>0.5410714689555771</v>
      </c>
      <c r="H68">
        <f t="shared" si="3"/>
        <v>0.2927583345177461</v>
      </c>
      <c r="I68">
        <f t="shared" si="4"/>
        <v>0.37147554016276646</v>
      </c>
      <c r="J68">
        <v>65</v>
      </c>
    </row>
    <row r="69" spans="2:10" ht="12.75">
      <c r="B69">
        <v>66</v>
      </c>
      <c r="C69">
        <v>-0.69061992</v>
      </c>
      <c r="D69">
        <v>3.466293</v>
      </c>
      <c r="E69">
        <f t="shared" si="6"/>
        <v>3.5225172251004118</v>
      </c>
      <c r="F69">
        <f aca="true" t="shared" si="7" ref="F69:F123">D69-E69</f>
        <v>-0.05622422510041192</v>
      </c>
      <c r="G69">
        <f aca="true" t="shared" si="8" ref="G69:G123">ABS(F69)</f>
        <v>0.05622422510041192</v>
      </c>
      <c r="H69">
        <f aca="true" t="shared" si="9" ref="H69:H123">F69^2</f>
        <v>0.0031611634881417894</v>
      </c>
      <c r="I69">
        <f aca="true" t="shared" si="10" ref="I69:I123">SMALL(H$4:H$123,J69)</f>
        <v>0.39546232959744543</v>
      </c>
      <c r="J69">
        <v>66</v>
      </c>
    </row>
    <row r="70" spans="2:10" ht="12.75">
      <c r="B70">
        <v>67</v>
      </c>
      <c r="C70">
        <v>0.47969251</v>
      </c>
      <c r="D70">
        <v>7.5811701</v>
      </c>
      <c r="E70">
        <f t="shared" si="6"/>
        <v>7.125054314919862</v>
      </c>
      <c r="F70">
        <f t="shared" si="7"/>
        <v>0.4561157850801374</v>
      </c>
      <c r="G70">
        <f t="shared" si="8"/>
        <v>0.4561157850801374</v>
      </c>
      <c r="H70">
        <f t="shared" si="9"/>
        <v>0.20804160939927008</v>
      </c>
      <c r="I70">
        <f t="shared" si="10"/>
        <v>0.43243850887767776</v>
      </c>
      <c r="J70">
        <v>67</v>
      </c>
    </row>
    <row r="71" spans="2:10" ht="12.75">
      <c r="B71">
        <v>68</v>
      </c>
      <c r="C71">
        <v>1.0446769</v>
      </c>
      <c r="D71">
        <v>8.2725776</v>
      </c>
      <c r="E71">
        <f t="shared" si="6"/>
        <v>8.864228545637054</v>
      </c>
      <c r="F71">
        <f t="shared" si="7"/>
        <v>-0.5916509456370544</v>
      </c>
      <c r="G71">
        <f t="shared" si="8"/>
        <v>0.5916509456370544</v>
      </c>
      <c r="H71">
        <f t="shared" si="9"/>
        <v>0.35005084147322074</v>
      </c>
      <c r="I71">
        <f t="shared" si="10"/>
        <v>0.4769307165597023</v>
      </c>
      <c r="J71">
        <v>68</v>
      </c>
    </row>
    <row r="72" spans="2:10" ht="12.75">
      <c r="B72">
        <v>69</v>
      </c>
      <c r="C72">
        <v>0.90060211</v>
      </c>
      <c r="D72">
        <v>9.169515</v>
      </c>
      <c r="E72">
        <f t="shared" si="6"/>
        <v>8.420727510035007</v>
      </c>
      <c r="F72">
        <f t="shared" si="7"/>
        <v>0.7487874899649931</v>
      </c>
      <c r="G72">
        <f t="shared" si="8"/>
        <v>0.7487874899649931</v>
      </c>
      <c r="H72">
        <f t="shared" si="9"/>
        <v>0.5606827051280746</v>
      </c>
      <c r="I72">
        <f t="shared" si="10"/>
        <v>0.4776316888917444</v>
      </c>
      <c r="J72">
        <v>69</v>
      </c>
    </row>
    <row r="73" spans="2:10" ht="12.75">
      <c r="B73">
        <v>70</v>
      </c>
      <c r="C73">
        <v>1.1477312</v>
      </c>
      <c r="D73">
        <v>8.7141787</v>
      </c>
      <c r="E73">
        <f t="shared" si="6"/>
        <v>9.18145745690768</v>
      </c>
      <c r="F73">
        <f t="shared" si="7"/>
        <v>-0.46727875690767995</v>
      </c>
      <c r="G73">
        <f t="shared" si="8"/>
        <v>0.46727875690767995</v>
      </c>
      <c r="H73">
        <f t="shared" si="9"/>
        <v>0.21834943665718665</v>
      </c>
      <c r="I73">
        <f t="shared" si="10"/>
        <v>0.48517996388613027</v>
      </c>
      <c r="J73">
        <v>70</v>
      </c>
    </row>
    <row r="74" spans="2:10" ht="12.75">
      <c r="B74">
        <v>71</v>
      </c>
      <c r="C74">
        <v>0.82515907</v>
      </c>
      <c r="D74">
        <v>9.4621924</v>
      </c>
      <c r="E74">
        <f t="shared" si="6"/>
        <v>8.188493499012214</v>
      </c>
      <c r="F74">
        <f t="shared" si="7"/>
        <v>1.2736989009877853</v>
      </c>
      <c r="G74">
        <f t="shared" si="8"/>
        <v>1.2736989009877853</v>
      </c>
      <c r="H74">
        <f t="shared" si="9"/>
        <v>1.622308890377492</v>
      </c>
      <c r="I74">
        <f t="shared" si="10"/>
        <v>0.5374504907846345</v>
      </c>
      <c r="J74">
        <v>71</v>
      </c>
    </row>
    <row r="75" spans="2:10" ht="12.75">
      <c r="B75">
        <v>72</v>
      </c>
      <c r="C75">
        <v>-1.1372276</v>
      </c>
      <c r="D75">
        <v>3.2080065</v>
      </c>
      <c r="E75">
        <f t="shared" si="6"/>
        <v>2.147738413430253</v>
      </c>
      <c r="F75">
        <f t="shared" si="7"/>
        <v>1.0602680865697471</v>
      </c>
      <c r="G75">
        <f t="shared" si="8"/>
        <v>1.0602680865697471</v>
      </c>
      <c r="H75">
        <f t="shared" si="9"/>
        <v>1.1241684153982727</v>
      </c>
      <c r="I75">
        <f t="shared" si="10"/>
        <v>0.5384338534449749</v>
      </c>
      <c r="J75">
        <v>72</v>
      </c>
    </row>
    <row r="76" spans="2:10" ht="12.75">
      <c r="B76">
        <v>73</v>
      </c>
      <c r="C76">
        <v>0.49973115</v>
      </c>
      <c r="D76">
        <v>8.2905525</v>
      </c>
      <c r="E76">
        <f t="shared" si="6"/>
        <v>7.186738649785501</v>
      </c>
      <c r="F76">
        <f t="shared" si="7"/>
        <v>1.1038138502144994</v>
      </c>
      <c r="G76">
        <f t="shared" si="8"/>
        <v>1.1038138502144994</v>
      </c>
      <c r="H76">
        <f t="shared" si="9"/>
        <v>1.2184050159253572</v>
      </c>
      <c r="I76">
        <f t="shared" si="10"/>
        <v>0.5606827051280746</v>
      </c>
      <c r="J76">
        <v>73</v>
      </c>
    </row>
    <row r="77" spans="2:10" ht="12.75">
      <c r="B77">
        <v>74</v>
      </c>
      <c r="C77">
        <v>1.8943556</v>
      </c>
      <c r="D77">
        <v>11.023204</v>
      </c>
      <c r="E77">
        <f t="shared" si="6"/>
        <v>11.479768595211315</v>
      </c>
      <c r="F77">
        <f t="shared" si="7"/>
        <v>-0.4565645952113151</v>
      </c>
      <c r="G77">
        <f t="shared" si="8"/>
        <v>0.4565645952113151</v>
      </c>
      <c r="H77">
        <f t="shared" si="9"/>
        <v>0.208451229600472</v>
      </c>
      <c r="I77">
        <f t="shared" si="10"/>
        <v>0.6139792261503039</v>
      </c>
      <c r="J77">
        <v>74</v>
      </c>
    </row>
    <row r="78" spans="2:10" ht="12.75">
      <c r="B78">
        <v>75</v>
      </c>
      <c r="C78">
        <v>1.7863703</v>
      </c>
      <c r="D78">
        <v>10.771566</v>
      </c>
      <c r="E78">
        <f t="shared" si="6"/>
        <v>11.147360736905238</v>
      </c>
      <c r="F78">
        <f t="shared" si="7"/>
        <v>-0.3757947369052381</v>
      </c>
      <c r="G78">
        <f t="shared" si="8"/>
        <v>0.3757947369052381</v>
      </c>
      <c r="H78">
        <f t="shared" si="9"/>
        <v>0.14122168428567713</v>
      </c>
      <c r="I78">
        <f t="shared" si="10"/>
        <v>0.8020765546586097</v>
      </c>
      <c r="J78">
        <v>75</v>
      </c>
    </row>
    <row r="79" spans="2:10" ht="12.75">
      <c r="B79">
        <v>76</v>
      </c>
      <c r="C79">
        <v>-0.0075510922</v>
      </c>
      <c r="D79">
        <v>5.9508689</v>
      </c>
      <c r="E79">
        <f t="shared" si="6"/>
        <v>5.625187182257917</v>
      </c>
      <c r="F79">
        <f t="shared" si="7"/>
        <v>0.325681717742083</v>
      </c>
      <c r="G79">
        <f t="shared" si="8"/>
        <v>0.325681717742083</v>
      </c>
      <c r="H79">
        <f t="shared" si="9"/>
        <v>0.10606858127143381</v>
      </c>
      <c r="I79">
        <f t="shared" si="10"/>
        <v>0.8389984347154406</v>
      </c>
      <c r="J79">
        <v>76</v>
      </c>
    </row>
    <row r="80" spans="2:10" ht="12.75">
      <c r="B80">
        <v>77</v>
      </c>
      <c r="C80">
        <v>-0.9155384</v>
      </c>
      <c r="D80">
        <v>2.6697774</v>
      </c>
      <c r="E80">
        <f t="shared" si="6"/>
        <v>2.830157522156973</v>
      </c>
      <c r="F80">
        <f t="shared" si="7"/>
        <v>-0.16038012215697295</v>
      </c>
      <c r="G80">
        <f t="shared" si="8"/>
        <v>0.16038012215697295</v>
      </c>
      <c r="H80">
        <f t="shared" si="9"/>
        <v>0.025721783583085564</v>
      </c>
      <c r="I80">
        <f t="shared" si="10"/>
        <v>0.9016754082227506</v>
      </c>
      <c r="J80">
        <v>77</v>
      </c>
    </row>
    <row r="81" spans="2:10" ht="12.75">
      <c r="B81">
        <v>78</v>
      </c>
      <c r="C81">
        <v>0.63323732</v>
      </c>
      <c r="D81">
        <v>7.3243187</v>
      </c>
      <c r="E81">
        <f t="shared" si="6"/>
        <v>7.597706624503791</v>
      </c>
      <c r="F81">
        <f t="shared" si="7"/>
        <v>-0.27338792450379135</v>
      </c>
      <c r="G81">
        <f t="shared" si="8"/>
        <v>0.27338792450379135</v>
      </c>
      <c r="H81">
        <f t="shared" si="9"/>
        <v>0.07474095726449072</v>
      </c>
      <c r="I81">
        <f t="shared" si="10"/>
        <v>0.9550296220953933</v>
      </c>
      <c r="J81">
        <v>78</v>
      </c>
    </row>
    <row r="82" spans="2:10" ht="12.75">
      <c r="B82">
        <v>79</v>
      </c>
      <c r="C82">
        <v>0.46972145</v>
      </c>
      <c r="D82">
        <v>7.3446793</v>
      </c>
      <c r="E82">
        <f t="shared" si="6"/>
        <v>7.094360704774394</v>
      </c>
      <c r="F82">
        <f t="shared" si="7"/>
        <v>0.25031859522560573</v>
      </c>
      <c r="G82">
        <f t="shared" si="8"/>
        <v>0.25031859522560573</v>
      </c>
      <c r="H82">
        <f t="shared" si="9"/>
        <v>0.06265939911572065</v>
      </c>
      <c r="I82">
        <f t="shared" si="10"/>
        <v>1.0076219738484724</v>
      </c>
      <c r="J82">
        <v>79</v>
      </c>
    </row>
    <row r="83" spans="2:10" ht="12.75">
      <c r="B83">
        <v>80</v>
      </c>
      <c r="C83">
        <v>1.332368</v>
      </c>
      <c r="D83">
        <v>9.4924859</v>
      </c>
      <c r="E83">
        <f t="shared" si="6"/>
        <v>9.749819291828612</v>
      </c>
      <c r="F83">
        <f t="shared" si="7"/>
        <v>-0.25733339182861137</v>
      </c>
      <c r="G83">
        <f t="shared" si="8"/>
        <v>0.25733339182861137</v>
      </c>
      <c r="H83">
        <f t="shared" si="9"/>
        <v>0.06622047455001763</v>
      </c>
      <c r="I83">
        <f t="shared" si="10"/>
        <v>1.0433695085651264</v>
      </c>
      <c r="J83">
        <v>80</v>
      </c>
    </row>
    <row r="84" spans="2:10" ht="12.75">
      <c r="B84">
        <v>81</v>
      </c>
      <c r="C84">
        <v>1.5766283</v>
      </c>
      <c r="D84">
        <v>11.638384</v>
      </c>
      <c r="E84">
        <f t="shared" si="6"/>
        <v>10.501718329866195</v>
      </c>
      <c r="F84">
        <f t="shared" si="7"/>
        <v>1.1366656701338052</v>
      </c>
      <c r="G84">
        <f t="shared" si="8"/>
        <v>1.1366656701338052</v>
      </c>
      <c r="H84">
        <f t="shared" si="9"/>
        <v>1.2920088456607324</v>
      </c>
      <c r="I84">
        <f t="shared" si="10"/>
        <v>1.063643885229777</v>
      </c>
      <c r="J84">
        <v>81</v>
      </c>
    </row>
    <row r="85" spans="2:10" ht="12.75">
      <c r="B85">
        <v>82</v>
      </c>
      <c r="C85">
        <v>1.1214448</v>
      </c>
      <c r="D85">
        <v>9.3098328</v>
      </c>
      <c r="E85">
        <f t="shared" si="6"/>
        <v>9.100540832824802</v>
      </c>
      <c r="F85">
        <f t="shared" si="7"/>
        <v>0.20929196717519893</v>
      </c>
      <c r="G85">
        <f t="shared" si="8"/>
        <v>0.20929196717519893</v>
      </c>
      <c r="H85">
        <f t="shared" si="9"/>
        <v>0.043803127524064546</v>
      </c>
      <c r="I85">
        <f t="shared" si="10"/>
        <v>1.1241684153982727</v>
      </c>
      <c r="J85">
        <v>82</v>
      </c>
    </row>
    <row r="86" spans="2:10" ht="12.75">
      <c r="B86">
        <v>83</v>
      </c>
      <c r="C86">
        <v>-1.8560246</v>
      </c>
      <c r="D86">
        <v>-0.54003844</v>
      </c>
      <c r="E86">
        <f t="shared" si="6"/>
        <v>-0.06491248745007994</v>
      </c>
      <c r="F86">
        <f t="shared" si="7"/>
        <v>-0.47512595254992007</v>
      </c>
      <c r="G86">
        <f t="shared" si="8"/>
        <v>0.47512595254992007</v>
      </c>
      <c r="H86">
        <f t="shared" si="9"/>
        <v>0.2257446707864689</v>
      </c>
      <c r="I86">
        <f t="shared" si="10"/>
        <v>1.2184050159253572</v>
      </c>
      <c r="J86">
        <v>83</v>
      </c>
    </row>
    <row r="87" spans="2:10" ht="12.75">
      <c r="B87">
        <v>84</v>
      </c>
      <c r="C87">
        <v>-1.60304</v>
      </c>
      <c r="D87">
        <v>2.1104264</v>
      </c>
      <c r="E87">
        <f t="shared" si="6"/>
        <v>0.713842297418041</v>
      </c>
      <c r="F87">
        <f t="shared" si="7"/>
        <v>1.3965841025819592</v>
      </c>
      <c r="G87">
        <f t="shared" si="8"/>
        <v>1.3965841025819592</v>
      </c>
      <c r="H87">
        <f t="shared" si="9"/>
        <v>1.9504471555846563</v>
      </c>
      <c r="I87">
        <f t="shared" si="10"/>
        <v>1.2354661330006949</v>
      </c>
      <c r="J87">
        <v>84</v>
      </c>
    </row>
    <row r="88" spans="2:10" ht="12.75">
      <c r="B88">
        <v>85</v>
      </c>
      <c r="C88">
        <v>-1.9880636</v>
      </c>
      <c r="D88">
        <v>0.72776637</v>
      </c>
      <c r="E88">
        <f t="shared" si="6"/>
        <v>-0.4713641174670924</v>
      </c>
      <c r="F88">
        <f t="shared" si="7"/>
        <v>1.1991304874670923</v>
      </c>
      <c r="G88">
        <f t="shared" si="8"/>
        <v>1.1991304874670923</v>
      </c>
      <c r="H88">
        <f t="shared" si="9"/>
        <v>1.4379139259730664</v>
      </c>
      <c r="I88">
        <f t="shared" si="10"/>
        <v>1.248108142449589</v>
      </c>
      <c r="J88">
        <v>85</v>
      </c>
    </row>
    <row r="89" spans="2:10" ht="12.75">
      <c r="B89">
        <v>86</v>
      </c>
      <c r="C89">
        <v>-1.6859037</v>
      </c>
      <c r="D89">
        <v>1.4083314</v>
      </c>
      <c r="E89">
        <f t="shared" si="6"/>
        <v>0.4587654948503097</v>
      </c>
      <c r="F89">
        <f t="shared" si="7"/>
        <v>0.9495659051496903</v>
      </c>
      <c r="G89">
        <f t="shared" si="8"/>
        <v>0.9495659051496903</v>
      </c>
      <c r="H89">
        <f t="shared" si="9"/>
        <v>0.9016754082227506</v>
      </c>
      <c r="I89">
        <f t="shared" si="10"/>
        <v>1.25033510002691</v>
      </c>
      <c r="J89">
        <v>86</v>
      </c>
    </row>
    <row r="90" spans="2:10" ht="12.75">
      <c r="B90">
        <v>87</v>
      </c>
      <c r="C90">
        <v>-0.41810928</v>
      </c>
      <c r="D90">
        <v>4.5015881</v>
      </c>
      <c r="E90">
        <f t="shared" si="6"/>
        <v>4.361378423874859</v>
      </c>
      <c r="F90">
        <f t="shared" si="7"/>
        <v>0.14020967612514124</v>
      </c>
      <c r="G90">
        <f t="shared" si="8"/>
        <v>0.14020967612514124</v>
      </c>
      <c r="H90">
        <f t="shared" si="9"/>
        <v>0.019658753279117</v>
      </c>
      <c r="I90">
        <f t="shared" si="10"/>
        <v>1.275096609401222</v>
      </c>
      <c r="J90">
        <v>87</v>
      </c>
    </row>
    <row r="91" spans="2:10" ht="12.75">
      <c r="B91">
        <v>88</v>
      </c>
      <c r="C91">
        <v>1.1796475</v>
      </c>
      <c r="D91">
        <v>9.937305</v>
      </c>
      <c r="E91">
        <f t="shared" si="6"/>
        <v>9.27970443059812</v>
      </c>
      <c r="F91">
        <f t="shared" si="7"/>
        <v>0.6576005694018807</v>
      </c>
      <c r="G91">
        <f t="shared" si="8"/>
        <v>0.6576005694018807</v>
      </c>
      <c r="H91">
        <f t="shared" si="9"/>
        <v>0.43243850887767776</v>
      </c>
      <c r="I91">
        <f t="shared" si="10"/>
        <v>1.2920088456607324</v>
      </c>
      <c r="J91">
        <v>88</v>
      </c>
    </row>
    <row r="92" spans="2:10" ht="12.75">
      <c r="B92">
        <v>89</v>
      </c>
      <c r="C92">
        <v>0.58626056</v>
      </c>
      <c r="D92">
        <v>8.4745541</v>
      </c>
      <c r="E92">
        <f t="shared" si="6"/>
        <v>7.453099495739426</v>
      </c>
      <c r="F92">
        <f t="shared" si="7"/>
        <v>1.0214546042605743</v>
      </c>
      <c r="G92">
        <f t="shared" si="8"/>
        <v>1.0214546042605743</v>
      </c>
      <c r="H92">
        <f t="shared" si="9"/>
        <v>1.0433695085651264</v>
      </c>
      <c r="I92">
        <f t="shared" si="10"/>
        <v>1.3441812406025933</v>
      </c>
      <c r="J92">
        <v>89</v>
      </c>
    </row>
    <row r="93" spans="2:10" ht="12.75">
      <c r="B93">
        <v>90</v>
      </c>
      <c r="C93">
        <v>-0.64600321</v>
      </c>
      <c r="D93">
        <v>3.6008785</v>
      </c>
      <c r="E93">
        <f t="shared" si="6"/>
        <v>3.659859483868627</v>
      </c>
      <c r="F93">
        <f t="shared" si="7"/>
        <v>-0.058980983868627046</v>
      </c>
      <c r="G93">
        <f t="shared" si="8"/>
        <v>0.058980983868627046</v>
      </c>
      <c r="H93">
        <f t="shared" si="9"/>
        <v>0.0034787564581112438</v>
      </c>
      <c r="I93">
        <f t="shared" si="10"/>
        <v>1.369212462127845</v>
      </c>
      <c r="J93">
        <v>90</v>
      </c>
    </row>
    <row r="94" spans="2:10" ht="12.75">
      <c r="B94">
        <v>91</v>
      </c>
      <c r="C94">
        <v>1.2186807</v>
      </c>
      <c r="D94">
        <v>9.8871263</v>
      </c>
      <c r="E94">
        <f t="shared" si="6"/>
        <v>9.39985914068211</v>
      </c>
      <c r="F94">
        <f t="shared" si="7"/>
        <v>0.48726715931788966</v>
      </c>
      <c r="G94">
        <f t="shared" si="8"/>
        <v>0.48726715931788966</v>
      </c>
      <c r="H94">
        <f t="shared" si="9"/>
        <v>0.23742928454972567</v>
      </c>
      <c r="I94">
        <f t="shared" si="10"/>
        <v>1.3728968404055812</v>
      </c>
      <c r="J94">
        <v>91</v>
      </c>
    </row>
    <row r="95" spans="2:10" ht="12.75">
      <c r="B95">
        <v>92</v>
      </c>
      <c r="C95">
        <v>1.7119615</v>
      </c>
      <c r="D95">
        <v>11.205145</v>
      </c>
      <c r="E95">
        <f t="shared" si="6"/>
        <v>10.91831039535759</v>
      </c>
      <c r="F95">
        <f t="shared" si="7"/>
        <v>0.28683460464240973</v>
      </c>
      <c r="G95">
        <f t="shared" si="8"/>
        <v>0.28683460464240973</v>
      </c>
      <c r="H95">
        <f t="shared" si="9"/>
        <v>0.0822740904203675</v>
      </c>
      <c r="I95">
        <f t="shared" si="10"/>
        <v>1.405291290258497</v>
      </c>
      <c r="J95">
        <v>92</v>
      </c>
    </row>
    <row r="96" spans="2:10" ht="12.75">
      <c r="B96">
        <v>93</v>
      </c>
      <c r="C96">
        <v>-1.312535</v>
      </c>
      <c r="D96">
        <v>1.8247882</v>
      </c>
      <c r="E96">
        <f t="shared" si="6"/>
        <v>1.6080949862303777</v>
      </c>
      <c r="F96">
        <f t="shared" si="7"/>
        <v>0.21669321376962225</v>
      </c>
      <c r="G96">
        <f t="shared" si="8"/>
        <v>0.21669321376962225</v>
      </c>
      <c r="H96">
        <f t="shared" si="9"/>
        <v>0.046955948893807206</v>
      </c>
      <c r="I96">
        <f t="shared" si="10"/>
        <v>1.4379139259730664</v>
      </c>
      <c r="J96">
        <v>93</v>
      </c>
    </row>
    <row r="97" spans="2:10" ht="12.75">
      <c r="B97">
        <v>94</v>
      </c>
      <c r="C97">
        <v>0.038661842</v>
      </c>
      <c r="D97">
        <v>6.0228936</v>
      </c>
      <c r="E97">
        <f t="shared" si="6"/>
        <v>5.767443049338544</v>
      </c>
      <c r="F97">
        <f t="shared" si="7"/>
        <v>0.2554505506614557</v>
      </c>
      <c r="G97">
        <f t="shared" si="8"/>
        <v>0.2554505506614557</v>
      </c>
      <c r="H97">
        <f t="shared" si="9"/>
        <v>0.06525498383324095</v>
      </c>
      <c r="I97">
        <f t="shared" si="10"/>
        <v>1.4568319137418944</v>
      </c>
      <c r="J97">
        <v>94</v>
      </c>
    </row>
    <row r="98" spans="2:10" ht="12.75">
      <c r="B98">
        <v>95</v>
      </c>
      <c r="C98">
        <v>0.092431402</v>
      </c>
      <c r="D98">
        <v>6.936764</v>
      </c>
      <c r="E98">
        <f t="shared" si="6"/>
        <v>5.932960247342902</v>
      </c>
      <c r="F98">
        <f t="shared" si="7"/>
        <v>1.003803752657098</v>
      </c>
      <c r="G98">
        <f t="shared" si="8"/>
        <v>1.003803752657098</v>
      </c>
      <c r="H98">
        <f t="shared" si="9"/>
        <v>1.0076219738484724</v>
      </c>
      <c r="I98">
        <f t="shared" si="10"/>
        <v>1.622308890377492</v>
      </c>
      <c r="J98">
        <v>95</v>
      </c>
    </row>
    <row r="99" spans="2:10" ht="12.75">
      <c r="B99">
        <v>96</v>
      </c>
      <c r="C99">
        <v>-0.20825181</v>
      </c>
      <c r="D99">
        <v>5.7411568</v>
      </c>
      <c r="E99">
        <f t="shared" si="6"/>
        <v>5.007376278696133</v>
      </c>
      <c r="F99">
        <f t="shared" si="7"/>
        <v>0.7337805213038671</v>
      </c>
      <c r="G99">
        <f t="shared" si="8"/>
        <v>0.7337805213038671</v>
      </c>
      <c r="H99">
        <f t="shared" si="9"/>
        <v>0.5384338534449749</v>
      </c>
      <c r="I99">
        <f t="shared" si="10"/>
        <v>1.6631764288538862</v>
      </c>
      <c r="J99">
        <v>96</v>
      </c>
    </row>
    <row r="100" spans="2:10" ht="12.75">
      <c r="B100">
        <v>97</v>
      </c>
      <c r="C100">
        <v>1.1589912</v>
      </c>
      <c r="D100">
        <v>9.9072278</v>
      </c>
      <c r="E100">
        <f aca="true" t="shared" si="11" ref="E100:E123">intercetta+pendenza*C100</f>
        <v>9.216118771776706</v>
      </c>
      <c r="F100">
        <f t="shared" si="7"/>
        <v>0.691109028223293</v>
      </c>
      <c r="G100">
        <f t="shared" si="8"/>
        <v>0.691109028223293</v>
      </c>
      <c r="H100">
        <f t="shared" si="9"/>
        <v>0.4776316888917444</v>
      </c>
      <c r="I100">
        <f t="shared" si="10"/>
        <v>1.698644208808902</v>
      </c>
      <c r="J100">
        <v>97</v>
      </c>
    </row>
    <row r="101" spans="2:10" ht="12.75">
      <c r="B101">
        <v>98</v>
      </c>
      <c r="C101">
        <v>0.77752012</v>
      </c>
      <c r="D101">
        <v>7.7963304</v>
      </c>
      <c r="E101">
        <f t="shared" si="11"/>
        <v>8.041847970950059</v>
      </c>
      <c r="F101">
        <f t="shared" si="7"/>
        <v>-0.24551757095005833</v>
      </c>
      <c r="G101">
        <f t="shared" si="8"/>
        <v>0.24551757095005833</v>
      </c>
      <c r="H101">
        <f t="shared" si="9"/>
        <v>0.06027887764521692</v>
      </c>
      <c r="I101">
        <f t="shared" si="10"/>
        <v>1.925177900381106</v>
      </c>
      <c r="J101">
        <v>98</v>
      </c>
    </row>
    <row r="102" spans="2:10" ht="12.75">
      <c r="B102">
        <v>99</v>
      </c>
      <c r="C102">
        <v>-0.14513191</v>
      </c>
      <c r="D102">
        <v>5.8305343</v>
      </c>
      <c r="E102">
        <f t="shared" si="11"/>
        <v>5.201676343385436</v>
      </c>
      <c r="F102">
        <f t="shared" si="7"/>
        <v>0.6288579566145645</v>
      </c>
      <c r="G102">
        <f t="shared" si="8"/>
        <v>0.6288579566145645</v>
      </c>
      <c r="H102">
        <f t="shared" si="9"/>
        <v>0.39546232959744543</v>
      </c>
      <c r="I102">
        <f t="shared" si="10"/>
        <v>1.9504471555846563</v>
      </c>
      <c r="J102">
        <v>99</v>
      </c>
    </row>
    <row r="103" spans="2:10" ht="12.75">
      <c r="B103">
        <v>100</v>
      </c>
      <c r="C103">
        <v>-0.81249015</v>
      </c>
      <c r="D103">
        <v>3.29231</v>
      </c>
      <c r="E103">
        <f t="shared" si="11"/>
        <v>3.1473678098969633</v>
      </c>
      <c r="F103">
        <f t="shared" si="7"/>
        <v>0.14494219010303677</v>
      </c>
      <c r="G103">
        <f t="shared" si="8"/>
        <v>0.14494219010303677</v>
      </c>
      <c r="H103">
        <f t="shared" si="9"/>
        <v>0.02100823847186485</v>
      </c>
      <c r="I103">
        <f t="shared" si="10"/>
        <v>1.9911243098622164</v>
      </c>
      <c r="J103">
        <v>100</v>
      </c>
    </row>
    <row r="104" spans="2:10" ht="12.75">
      <c r="B104">
        <v>101</v>
      </c>
      <c r="C104">
        <v>4.1606997</v>
      </c>
      <c r="D104">
        <v>1.4849046</v>
      </c>
      <c r="E104">
        <f t="shared" si="11"/>
        <v>18.45618657493275</v>
      </c>
      <c r="F104">
        <f t="shared" si="7"/>
        <v>-16.97128197493275</v>
      </c>
      <c r="G104">
        <f t="shared" si="8"/>
        <v>16.97128197493275</v>
      </c>
      <c r="H104">
        <f t="shared" si="9"/>
        <v>288.02441187267726</v>
      </c>
      <c r="I104">
        <f t="shared" si="10"/>
        <v>272.966926632929</v>
      </c>
      <c r="J104">
        <v>101</v>
      </c>
    </row>
    <row r="105" spans="2:10" ht="12.75">
      <c r="B105">
        <v>102</v>
      </c>
      <c r="C105">
        <v>4.9402618</v>
      </c>
      <c r="D105">
        <v>1.0709327</v>
      </c>
      <c r="E105">
        <f t="shared" si="11"/>
        <v>20.855888831421247</v>
      </c>
      <c r="F105">
        <f t="shared" si="7"/>
        <v>-19.784956131421247</v>
      </c>
      <c r="G105">
        <f t="shared" si="8"/>
        <v>19.784956131421247</v>
      </c>
      <c r="H105">
        <f t="shared" si="9"/>
        <v>391.4444891222632</v>
      </c>
      <c r="I105">
        <f t="shared" si="10"/>
        <v>277.6611492004964</v>
      </c>
      <c r="J105">
        <v>102</v>
      </c>
    </row>
    <row r="106" spans="2:10" ht="12.75">
      <c r="B106">
        <v>103</v>
      </c>
      <c r="C106">
        <v>4.4386907</v>
      </c>
      <c r="D106">
        <v>1.5525913</v>
      </c>
      <c r="E106">
        <f t="shared" si="11"/>
        <v>19.311917798889755</v>
      </c>
      <c r="F106">
        <f t="shared" si="7"/>
        <v>-17.759326498889756</v>
      </c>
      <c r="G106">
        <f t="shared" si="8"/>
        <v>17.759326498889756</v>
      </c>
      <c r="H106">
        <f t="shared" si="9"/>
        <v>315.3936776941679</v>
      </c>
      <c r="I106">
        <f t="shared" si="10"/>
        <v>282.32004738687624</v>
      </c>
      <c r="J106">
        <v>103</v>
      </c>
    </row>
    <row r="107" spans="2:10" ht="12.75">
      <c r="B107">
        <v>104</v>
      </c>
      <c r="C107">
        <v>4.9391526</v>
      </c>
      <c r="D107">
        <v>1.2842127</v>
      </c>
      <c r="E107">
        <f t="shared" si="11"/>
        <v>20.852474414862392</v>
      </c>
      <c r="F107">
        <f t="shared" si="7"/>
        <v>-19.56826171486239</v>
      </c>
      <c r="G107">
        <f t="shared" si="8"/>
        <v>19.56826171486239</v>
      </c>
      <c r="H107">
        <f t="shared" si="9"/>
        <v>382.91686654134924</v>
      </c>
      <c r="I107">
        <f t="shared" si="10"/>
        <v>288.02441187267726</v>
      </c>
      <c r="J107">
        <v>104</v>
      </c>
    </row>
    <row r="108" spans="2:10" ht="12.75">
      <c r="B108">
        <v>105</v>
      </c>
      <c r="C108">
        <v>4.2327156</v>
      </c>
      <c r="D108">
        <v>1.4016153</v>
      </c>
      <c r="E108">
        <f t="shared" si="11"/>
        <v>18.677870925330296</v>
      </c>
      <c r="F108">
        <f t="shared" si="7"/>
        <v>-17.276255625330297</v>
      </c>
      <c r="G108">
        <f t="shared" si="8"/>
        <v>17.276255625330297</v>
      </c>
      <c r="H108">
        <f t="shared" si="9"/>
        <v>298.4690084317567</v>
      </c>
      <c r="I108">
        <f t="shared" si="10"/>
        <v>288.8184327641803</v>
      </c>
      <c r="J108">
        <v>105</v>
      </c>
    </row>
    <row r="109" spans="2:10" ht="12.75">
      <c r="B109">
        <v>106</v>
      </c>
      <c r="C109">
        <v>4.1522263</v>
      </c>
      <c r="D109">
        <v>1.9083924</v>
      </c>
      <c r="E109">
        <f t="shared" si="11"/>
        <v>18.430103165926422</v>
      </c>
      <c r="F109">
        <f t="shared" si="7"/>
        <v>-16.52171076592642</v>
      </c>
      <c r="G109">
        <f t="shared" si="8"/>
        <v>16.52171076592642</v>
      </c>
      <c r="H109">
        <f t="shared" si="9"/>
        <v>272.966926632929</v>
      </c>
      <c r="I109">
        <f t="shared" si="10"/>
        <v>292.6320572688599</v>
      </c>
      <c r="J109">
        <v>106</v>
      </c>
    </row>
    <row r="110" spans="2:10" ht="12.75">
      <c r="B110">
        <v>107</v>
      </c>
      <c r="C110">
        <v>4.7226908</v>
      </c>
      <c r="D110">
        <v>1.0530724</v>
      </c>
      <c r="E110">
        <f t="shared" si="11"/>
        <v>20.186146652258792</v>
      </c>
      <c r="F110">
        <f t="shared" si="7"/>
        <v>-19.13307425225879</v>
      </c>
      <c r="G110">
        <f t="shared" si="8"/>
        <v>19.13307425225879</v>
      </c>
      <c r="H110">
        <f t="shared" si="9"/>
        <v>366.07453034244827</v>
      </c>
      <c r="I110">
        <f t="shared" si="10"/>
        <v>298.4690084317567</v>
      </c>
      <c r="J110">
        <v>107</v>
      </c>
    </row>
    <row r="111" spans="2:10" ht="12.75">
      <c r="B111">
        <v>108</v>
      </c>
      <c r="C111">
        <v>4.1429919</v>
      </c>
      <c r="D111">
        <v>1.599295</v>
      </c>
      <c r="E111">
        <f t="shared" si="11"/>
        <v>18.401677193810386</v>
      </c>
      <c r="F111">
        <f t="shared" si="7"/>
        <v>-16.802382193810384</v>
      </c>
      <c r="G111">
        <f t="shared" si="8"/>
        <v>16.802382193810384</v>
      </c>
      <c r="H111">
        <f t="shared" si="9"/>
        <v>282.32004738687624</v>
      </c>
      <c r="I111">
        <f t="shared" si="10"/>
        <v>308.6174964236513</v>
      </c>
      <c r="J111">
        <v>108</v>
      </c>
    </row>
    <row r="112" spans="2:10" ht="12.75">
      <c r="B112">
        <v>109</v>
      </c>
      <c r="C112">
        <v>4.7555196</v>
      </c>
      <c r="D112">
        <v>1.7197226</v>
      </c>
      <c r="E112">
        <f t="shared" si="11"/>
        <v>20.287202546892217</v>
      </c>
      <c r="F112">
        <f t="shared" si="7"/>
        <v>-18.567479946892217</v>
      </c>
      <c r="G112">
        <f t="shared" si="8"/>
        <v>18.567479946892217</v>
      </c>
      <c r="H112">
        <f t="shared" si="9"/>
        <v>344.7513115782446</v>
      </c>
      <c r="I112">
        <f t="shared" si="10"/>
        <v>315.3936776941679</v>
      </c>
      <c r="J112">
        <v>109</v>
      </c>
    </row>
    <row r="113" spans="2:10" ht="12.75">
      <c r="B113">
        <v>110</v>
      </c>
      <c r="C113">
        <v>4.518222</v>
      </c>
      <c r="D113">
        <v>1.4998589</v>
      </c>
      <c r="E113">
        <f t="shared" si="11"/>
        <v>19.55673657608719</v>
      </c>
      <c r="F113">
        <f t="shared" si="7"/>
        <v>-18.05687767608719</v>
      </c>
      <c r="G113">
        <f t="shared" si="8"/>
        <v>18.05687767608719</v>
      </c>
      <c r="H113">
        <f t="shared" si="9"/>
        <v>326.05083140917594</v>
      </c>
      <c r="I113">
        <f t="shared" si="10"/>
        <v>323.8375581174228</v>
      </c>
      <c r="J113">
        <v>110</v>
      </c>
    </row>
    <row r="114" spans="2:10" ht="12.75">
      <c r="B114">
        <v>111</v>
      </c>
      <c r="C114">
        <v>4.6447078</v>
      </c>
      <c r="D114">
        <v>1.9506068</v>
      </c>
      <c r="E114">
        <f t="shared" si="11"/>
        <v>19.94609395976933</v>
      </c>
      <c r="F114">
        <f t="shared" si="7"/>
        <v>-17.99548715976933</v>
      </c>
      <c r="G114">
        <f t="shared" si="8"/>
        <v>17.99548715976933</v>
      </c>
      <c r="H114">
        <f t="shared" si="9"/>
        <v>323.8375581174228</v>
      </c>
      <c r="I114">
        <f t="shared" si="10"/>
        <v>326.05083140917594</v>
      </c>
      <c r="J114">
        <v>111</v>
      </c>
    </row>
    <row r="115" spans="2:10" ht="12.75">
      <c r="B115">
        <v>112</v>
      </c>
      <c r="C115">
        <v>4.5172951</v>
      </c>
      <c r="D115">
        <v>1.9863708</v>
      </c>
      <c r="E115">
        <f t="shared" si="11"/>
        <v>19.553883328063023</v>
      </c>
      <c r="F115">
        <f t="shared" si="7"/>
        <v>-17.567512528063023</v>
      </c>
      <c r="G115">
        <f t="shared" si="8"/>
        <v>17.567512528063023</v>
      </c>
      <c r="H115">
        <f t="shared" si="9"/>
        <v>308.6174964236513</v>
      </c>
      <c r="I115">
        <f t="shared" si="10"/>
        <v>326.3650233667673</v>
      </c>
      <c r="J115">
        <v>112</v>
      </c>
    </row>
    <row r="116" spans="2:10" ht="12.75">
      <c r="B116">
        <v>113</v>
      </c>
      <c r="C116">
        <v>4.8581785</v>
      </c>
      <c r="D116">
        <v>1.092818</v>
      </c>
      <c r="E116">
        <f t="shared" si="11"/>
        <v>20.60321431039204</v>
      </c>
      <c r="F116">
        <f t="shared" si="7"/>
        <v>-19.51039631039204</v>
      </c>
      <c r="G116">
        <f t="shared" si="8"/>
        <v>19.51039631039204</v>
      </c>
      <c r="H116">
        <f t="shared" si="9"/>
        <v>380.6555641885593</v>
      </c>
      <c r="I116">
        <f t="shared" si="10"/>
        <v>330.4869941150491</v>
      </c>
      <c r="J116">
        <v>113</v>
      </c>
    </row>
    <row r="117" spans="2:10" ht="12.75">
      <c r="B117">
        <v>114</v>
      </c>
      <c r="C117">
        <v>4.7965602</v>
      </c>
      <c r="D117">
        <v>1.0611368</v>
      </c>
      <c r="E117">
        <f t="shared" si="11"/>
        <v>20.413536575223816</v>
      </c>
      <c r="F117">
        <f t="shared" si="7"/>
        <v>-19.352399775223816</v>
      </c>
      <c r="G117">
        <f t="shared" si="8"/>
        <v>19.352399775223816</v>
      </c>
      <c r="H117">
        <f t="shared" si="9"/>
        <v>374.5153770600828</v>
      </c>
      <c r="I117">
        <f t="shared" si="10"/>
        <v>344.7513115782446</v>
      </c>
      <c r="J117">
        <v>114</v>
      </c>
    </row>
    <row r="118" spans="2:10" ht="12.75">
      <c r="B118">
        <v>115</v>
      </c>
      <c r="C118">
        <v>4.6710678</v>
      </c>
      <c r="D118">
        <v>1.9616615</v>
      </c>
      <c r="E118">
        <f t="shared" si="11"/>
        <v>20.027237144489362</v>
      </c>
      <c r="F118">
        <f t="shared" si="7"/>
        <v>-18.065575644489364</v>
      </c>
      <c r="G118">
        <f t="shared" si="8"/>
        <v>18.065575644489364</v>
      </c>
      <c r="H118">
        <f t="shared" si="9"/>
        <v>326.3650233667673</v>
      </c>
      <c r="I118">
        <f t="shared" si="10"/>
        <v>345.0544010449624</v>
      </c>
      <c r="J118">
        <v>115</v>
      </c>
    </row>
    <row r="119" spans="2:10" ht="12.75">
      <c r="B119">
        <v>116</v>
      </c>
      <c r="C119">
        <v>4.3443931</v>
      </c>
      <c r="D119">
        <v>1.9151527</v>
      </c>
      <c r="E119">
        <f t="shared" si="11"/>
        <v>19.021644370382326</v>
      </c>
      <c r="F119">
        <f t="shared" si="7"/>
        <v>-17.106491670382326</v>
      </c>
      <c r="G119">
        <f t="shared" si="8"/>
        <v>17.106491670382326</v>
      </c>
      <c r="H119">
        <f t="shared" si="9"/>
        <v>292.6320572688599</v>
      </c>
      <c r="I119">
        <f t="shared" si="10"/>
        <v>366.07453034244827</v>
      </c>
      <c r="J119">
        <v>116</v>
      </c>
    </row>
    <row r="120" spans="2:10" ht="12.75">
      <c r="B120">
        <v>117</v>
      </c>
      <c r="C120">
        <v>4.1346981</v>
      </c>
      <c r="D120">
        <v>1.7129792</v>
      </c>
      <c r="E120">
        <f t="shared" si="11"/>
        <v>18.37614664201103</v>
      </c>
      <c r="F120">
        <f t="shared" si="7"/>
        <v>-16.66316744201103</v>
      </c>
      <c r="G120">
        <f t="shared" si="8"/>
        <v>16.66316744201103</v>
      </c>
      <c r="H120">
        <f t="shared" si="9"/>
        <v>277.6611492004964</v>
      </c>
      <c r="I120">
        <f t="shared" si="10"/>
        <v>374.5153770600828</v>
      </c>
      <c r="J120">
        <v>117</v>
      </c>
    </row>
    <row r="121" spans="2:10" ht="12.75">
      <c r="B121">
        <v>118</v>
      </c>
      <c r="C121">
        <v>4.5299956</v>
      </c>
      <c r="D121">
        <v>1.0173389</v>
      </c>
      <c r="E121">
        <f t="shared" si="11"/>
        <v>19.59297889018506</v>
      </c>
      <c r="F121">
        <f t="shared" si="7"/>
        <v>-18.57563999018506</v>
      </c>
      <c r="G121">
        <f t="shared" si="8"/>
        <v>18.57563999018506</v>
      </c>
      <c r="H121">
        <f t="shared" si="9"/>
        <v>345.0544010449624</v>
      </c>
      <c r="I121">
        <f t="shared" si="10"/>
        <v>380.6555641885593</v>
      </c>
      <c r="J121">
        <v>118</v>
      </c>
    </row>
    <row r="122" spans="2:10" ht="12.75">
      <c r="B122">
        <v>119</v>
      </c>
      <c r="C122">
        <v>4.0889013</v>
      </c>
      <c r="D122">
        <v>1.2405128</v>
      </c>
      <c r="E122">
        <f t="shared" si="11"/>
        <v>18.23517174815722</v>
      </c>
      <c r="F122">
        <f t="shared" si="7"/>
        <v>-16.99465894815722</v>
      </c>
      <c r="G122">
        <f t="shared" si="8"/>
        <v>16.99465894815722</v>
      </c>
      <c r="H122">
        <f t="shared" si="9"/>
        <v>288.8184327641803</v>
      </c>
      <c r="I122">
        <f t="shared" si="10"/>
        <v>382.91686654134924</v>
      </c>
      <c r="J122">
        <v>119</v>
      </c>
    </row>
    <row r="123" spans="2:10" ht="12.75">
      <c r="B123">
        <v>120</v>
      </c>
      <c r="C123">
        <v>4.6766857</v>
      </c>
      <c r="D123">
        <v>1.8652293</v>
      </c>
      <c r="E123">
        <f t="shared" si="11"/>
        <v>20.044530554862604</v>
      </c>
      <c r="F123">
        <f t="shared" si="7"/>
        <v>-18.179301254862605</v>
      </c>
      <c r="G123">
        <f t="shared" si="8"/>
        <v>18.179301254862605</v>
      </c>
      <c r="H123">
        <f t="shared" si="9"/>
        <v>330.4869941150491</v>
      </c>
      <c r="I123">
        <f t="shared" si="10"/>
        <v>391.4444891222632</v>
      </c>
      <c r="J123">
        <v>120</v>
      </c>
    </row>
    <row r="124" spans="6:8" ht="13.5" thickBot="1">
      <c r="F124">
        <f>SUM(F4:F123)</f>
        <v>-325.4154079306294</v>
      </c>
      <c r="G124">
        <f>SUM(G4:G123)</f>
        <v>417.81016221093705</v>
      </c>
      <c r="H124">
        <f>SUM(H4:H123)</f>
        <v>6564.639487052498</v>
      </c>
    </row>
    <row r="125" spans="2:9" ht="27" customHeight="1">
      <c r="B125" s="5" t="s">
        <v>7</v>
      </c>
      <c r="C125" s="11"/>
      <c r="D125" s="11"/>
      <c r="E125" s="2"/>
      <c r="G125" s="5" t="s">
        <v>6</v>
      </c>
      <c r="H125" s="11"/>
      <c r="I125" s="2"/>
    </row>
    <row r="126" spans="1:9" ht="14.25" customHeight="1">
      <c r="A126" s="7"/>
      <c r="B126" s="7"/>
      <c r="C126" s="10">
        <f>H124</f>
        <v>6564.639487052498</v>
      </c>
      <c r="D126" s="10" t="s">
        <v>16</v>
      </c>
      <c r="E126" s="3">
        <v>5.470853172595043</v>
      </c>
      <c r="G126" s="13">
        <f>MEDIAN(H4:H123)</f>
        <v>0.2987473537359554</v>
      </c>
      <c r="H126" s="10" t="s">
        <v>14</v>
      </c>
      <c r="I126" s="3">
        <v>5.810400407761094</v>
      </c>
    </row>
    <row r="127" spans="1:9" ht="14.25" customHeight="1" thickBot="1">
      <c r="A127" s="7"/>
      <c r="B127" s="7"/>
      <c r="C127" s="10"/>
      <c r="D127" s="10" t="s">
        <v>17</v>
      </c>
      <c r="E127" s="3">
        <v>-0.07860742934876391</v>
      </c>
      <c r="G127" s="13"/>
      <c r="H127" s="10" t="s">
        <v>15</v>
      </c>
      <c r="I127" s="4">
        <v>2.863878304234805</v>
      </c>
    </row>
    <row r="128" spans="1:9" ht="15" customHeight="1" thickBot="1">
      <c r="A128" s="7"/>
      <c r="B128" s="9"/>
      <c r="C128" s="12" t="s">
        <v>20</v>
      </c>
      <c r="D128" s="12"/>
      <c r="E128" s="4">
        <v>1322.7551764274122</v>
      </c>
      <c r="G128" s="14" t="s">
        <v>20</v>
      </c>
      <c r="H128" s="12"/>
      <c r="I128" s="4">
        <v>0.2819141172368192</v>
      </c>
    </row>
    <row r="129" spans="1:9" ht="15" customHeight="1">
      <c r="A129" s="7"/>
      <c r="B129" s="8"/>
      <c r="C129" s="10"/>
      <c r="D129" s="10"/>
      <c r="E129" s="10"/>
      <c r="G129" s="10"/>
      <c r="H129" s="10"/>
      <c r="I129" s="10"/>
    </row>
    <row r="130" spans="1:2" ht="12.75" customHeight="1" thickBot="1">
      <c r="A130" s="7"/>
      <c r="B130" s="8"/>
    </row>
    <row r="131" spans="1:9" ht="23.25" customHeight="1">
      <c r="A131" s="8"/>
      <c r="B131" s="5" t="s">
        <v>8</v>
      </c>
      <c r="C131" s="11"/>
      <c r="D131" s="11"/>
      <c r="E131" s="2"/>
      <c r="G131" s="5" t="s">
        <v>9</v>
      </c>
      <c r="H131" s="6"/>
      <c r="I131" s="2"/>
    </row>
    <row r="132" spans="1:9" ht="12.75">
      <c r="A132" s="10"/>
      <c r="B132" s="13"/>
      <c r="C132" s="10">
        <f>G124</f>
        <v>417.81016221093705</v>
      </c>
      <c r="D132" s="10" t="s">
        <v>31</v>
      </c>
      <c r="E132" s="3">
        <v>5.292218627152677</v>
      </c>
      <c r="G132" s="13">
        <f>SUM(I4:I63)</f>
        <v>6.877645451795537</v>
      </c>
      <c r="H132" s="10" t="s">
        <v>18</v>
      </c>
      <c r="I132" s="3">
        <v>5.721946224921254</v>
      </c>
    </row>
    <row r="133" spans="1:9" ht="12.75">
      <c r="A133" s="10"/>
      <c r="B133" s="13"/>
      <c r="C133" s="10"/>
      <c r="D133" s="10" t="s">
        <v>32</v>
      </c>
      <c r="E133" s="3">
        <v>-0.7130183544427022</v>
      </c>
      <c r="G133" s="13"/>
      <c r="H133" s="10" t="s">
        <v>19</v>
      </c>
      <c r="I133" s="3">
        <v>3.210134271147857</v>
      </c>
    </row>
    <row r="134" spans="2:9" ht="13.5" thickBot="1">
      <c r="B134" s="14"/>
      <c r="C134" s="12" t="s">
        <v>20</v>
      </c>
      <c r="D134" s="12"/>
      <c r="E134" s="4">
        <v>352.23607787721954</v>
      </c>
      <c r="G134" s="14" t="s">
        <v>20</v>
      </c>
      <c r="H134" s="12"/>
      <c r="I134" s="4">
        <v>6.6449892183617525</v>
      </c>
    </row>
    <row r="140" spans="9:14" ht="13.5" thickBot="1">
      <c r="I140">
        <v>-2</v>
      </c>
      <c r="J140">
        <f>E$126+E$127*I140</f>
        <v>5.628068031292571</v>
      </c>
      <c r="M140">
        <v>-2</v>
      </c>
      <c r="N140">
        <f>I$126+I$127*M140</f>
        <v>0.08264379929148369</v>
      </c>
    </row>
    <row r="141" spans="6:14" ht="12.75">
      <c r="F141" s="2" t="s">
        <v>3</v>
      </c>
      <c r="G141" s="10"/>
      <c r="I141">
        <v>5</v>
      </c>
      <c r="J141">
        <f>E$126+E$127*I141</f>
        <v>5.077816025851224</v>
      </c>
      <c r="M141">
        <v>5</v>
      </c>
      <c r="N141">
        <f>I$126+I$127*M141</f>
        <v>20.12979192893512</v>
      </c>
    </row>
    <row r="142" spans="6:7" ht="12.75">
      <c r="F142" s="3">
        <v>5.648431479269396</v>
      </c>
      <c r="G142" s="10"/>
    </row>
    <row r="143" spans="6:7" ht="12.75">
      <c r="F143" s="3" t="s">
        <v>4</v>
      </c>
      <c r="G143" s="10"/>
    </row>
    <row r="144" spans="6:7" ht="13.5" thickBot="1">
      <c r="F144" s="4">
        <v>3.0782695265566393</v>
      </c>
      <c r="G144" s="10"/>
    </row>
    <row r="147" ht="12.75">
      <c r="F147" t="s">
        <v>11</v>
      </c>
    </row>
    <row r="148" spans="6:7" ht="12.75">
      <c r="F148">
        <v>-2.17</v>
      </c>
      <c r="G148">
        <f>intercetta+pendenza*F148</f>
        <v>-1.0314133933585108</v>
      </c>
    </row>
    <row r="149" spans="6:7" ht="12.75">
      <c r="F149">
        <v>5.496</v>
      </c>
      <c r="G149">
        <f>intercetta+pendenza*F149</f>
        <v>22.566600797224687</v>
      </c>
    </row>
    <row r="153" spans="3:14" ht="12.75">
      <c r="C153" t="s">
        <v>12</v>
      </c>
      <c r="I153">
        <v>-2</v>
      </c>
      <c r="J153">
        <f>E$132+E$133*I153</f>
        <v>6.718255336038082</v>
      </c>
      <c r="M153">
        <v>-2</v>
      </c>
      <c r="N153">
        <f>I$132+I$133*M153</f>
        <v>-0.6983223173744602</v>
      </c>
    </row>
    <row r="154" spans="3:14" ht="12.75">
      <c r="C154">
        <f>INTERCEPT(y,X)</f>
        <v>5.4708531964072025</v>
      </c>
      <c r="I154">
        <v>5</v>
      </c>
      <c r="J154">
        <f>E$132+E$133*I154</f>
        <v>1.7271268549391663</v>
      </c>
      <c r="M154">
        <v>5</v>
      </c>
      <c r="N154">
        <f>I$132+I$133*M154</f>
        <v>21.77261758066054</v>
      </c>
    </row>
    <row r="155" ht="12.75">
      <c r="C155" t="s">
        <v>13</v>
      </c>
    </row>
    <row r="156" ht="12.75">
      <c r="C156">
        <f>SLOPE(y,X)</f>
        <v>-0.07860742831852592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cp:lastPrinted>2006-03-13T16:51:55Z</cp:lastPrinted>
  <dcterms:created xsi:type="dcterms:W3CDTF">2006-03-07T23:39:18Z</dcterms:created>
  <dcterms:modified xsi:type="dcterms:W3CDTF">2006-03-29T15:01:32Z</dcterms:modified>
  <cp:category/>
  <cp:version/>
  <cp:contentType/>
  <cp:contentStatus/>
</cp:coreProperties>
</file>